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3176"/>
  </bookViews>
  <sheets>
    <sheet name="Kryci list" sheetId="3" r:id="rId1"/>
    <sheet name="Rekapitulacia" sheetId="4" r:id="rId2"/>
    <sheet name="Prehlad" sheetId="5" r:id="rId3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Rekapitulacia!$A:$G</definedName>
  </definedNames>
  <calcPr calcId="144525"/>
</workbook>
</file>

<file path=xl/calcChain.xml><?xml version="1.0" encoding="utf-8"?>
<calcChain xmlns="http://schemas.openxmlformats.org/spreadsheetml/2006/main">
  <c r="I30" i="3" l="1"/>
  <c r="J30" i="3" s="1"/>
  <c r="D19" i="4"/>
  <c r="C19" i="4"/>
  <c r="B19" i="4"/>
  <c r="E16" i="3"/>
  <c r="E20" i="3" s="1"/>
  <c r="D16" i="3"/>
  <c r="F23" i="3" s="1"/>
  <c r="D16" i="4"/>
  <c r="C16" i="4"/>
  <c r="B16" i="4"/>
  <c r="D15" i="4"/>
  <c r="C15" i="4"/>
  <c r="B15" i="4"/>
  <c r="W63" i="5"/>
  <c r="G15" i="4" s="1"/>
  <c r="N62" i="5"/>
  <c r="L62" i="5"/>
  <c r="N61" i="5"/>
  <c r="N63" i="5" s="1"/>
  <c r="F15" i="4" s="1"/>
  <c r="L61" i="5"/>
  <c r="L63" i="5" s="1"/>
  <c r="E15" i="4" s="1"/>
  <c r="G14" i="4"/>
  <c r="D14" i="4"/>
  <c r="C14" i="4"/>
  <c r="B14" i="4"/>
  <c r="W58" i="5"/>
  <c r="N57" i="5"/>
  <c r="L57" i="5"/>
  <c r="N56" i="5"/>
  <c r="L56" i="5"/>
  <c r="N55" i="5"/>
  <c r="L55" i="5"/>
  <c r="N54" i="5"/>
  <c r="L54" i="5"/>
  <c r="L58" i="5" s="1"/>
  <c r="E14" i="4" s="1"/>
  <c r="N53" i="5"/>
  <c r="N58" i="5" s="1"/>
  <c r="F14" i="4" s="1"/>
  <c r="L53" i="5"/>
  <c r="D13" i="4"/>
  <c r="C13" i="4"/>
  <c r="B13" i="4"/>
  <c r="W50" i="5"/>
  <c r="G13" i="4" s="1"/>
  <c r="N49" i="5"/>
  <c r="L49" i="5"/>
  <c r="N48" i="5"/>
  <c r="L48" i="5"/>
  <c r="N47" i="5"/>
  <c r="N50" i="5" s="1"/>
  <c r="F13" i="4" s="1"/>
  <c r="L47" i="5"/>
  <c r="L50" i="5" s="1"/>
  <c r="E13" i="4" s="1"/>
  <c r="D12" i="4"/>
  <c r="C12" i="4"/>
  <c r="B12" i="4"/>
  <c r="W44" i="5"/>
  <c r="G12" i="4" s="1"/>
  <c r="N43" i="5"/>
  <c r="L43" i="5"/>
  <c r="N42" i="5"/>
  <c r="L42" i="5"/>
  <c r="N41" i="5"/>
  <c r="L41" i="5"/>
  <c r="N40" i="5"/>
  <c r="L40" i="5"/>
  <c r="N39" i="5"/>
  <c r="L39" i="5"/>
  <c r="N38" i="5"/>
  <c r="L38" i="5"/>
  <c r="N37" i="5"/>
  <c r="L37" i="5"/>
  <c r="N36" i="5"/>
  <c r="L36" i="5"/>
  <c r="N35" i="5"/>
  <c r="L35" i="5"/>
  <c r="N34" i="5"/>
  <c r="L34" i="5"/>
  <c r="N33" i="5"/>
  <c r="L33" i="5"/>
  <c r="N32" i="5"/>
  <c r="L32" i="5"/>
  <c r="N31" i="5"/>
  <c r="L31" i="5"/>
  <c r="N30" i="5"/>
  <c r="L30" i="5"/>
  <c r="N29" i="5"/>
  <c r="L29" i="5"/>
  <c r="N28" i="5"/>
  <c r="L28" i="5"/>
  <c r="N27" i="5"/>
  <c r="L27" i="5"/>
  <c r="N26" i="5"/>
  <c r="L26" i="5"/>
  <c r="N25" i="5"/>
  <c r="L25" i="5"/>
  <c r="N24" i="5"/>
  <c r="L24" i="5"/>
  <c r="N23" i="5"/>
  <c r="L23" i="5"/>
  <c r="N22" i="5"/>
  <c r="L22" i="5"/>
  <c r="N21" i="5"/>
  <c r="L21" i="5"/>
  <c r="N20" i="5"/>
  <c r="L20" i="5"/>
  <c r="N19" i="5"/>
  <c r="L19" i="5"/>
  <c r="N18" i="5"/>
  <c r="L18" i="5"/>
  <c r="N17" i="5"/>
  <c r="L17" i="5"/>
  <c r="N16" i="5"/>
  <c r="L16" i="5"/>
  <c r="N15" i="5"/>
  <c r="L15" i="5"/>
  <c r="N14" i="5"/>
  <c r="N44" i="5" s="1"/>
  <c r="L14" i="5"/>
  <c r="L44" i="5" s="1"/>
  <c r="J26" i="3"/>
  <c r="J20" i="3"/>
  <c r="F19" i="3"/>
  <c r="F18" i="3"/>
  <c r="F17" i="3"/>
  <c r="J14" i="3"/>
  <c r="F14" i="3"/>
  <c r="J13" i="3"/>
  <c r="F13" i="3"/>
  <c r="J12" i="3"/>
  <c r="F12" i="3"/>
  <c r="F1" i="3"/>
  <c r="B8" i="4"/>
  <c r="L65" i="5" l="1"/>
  <c r="E12" i="4"/>
  <c r="F12" i="4"/>
  <c r="N65" i="5"/>
  <c r="W65" i="5"/>
  <c r="F16" i="3"/>
  <c r="F20" i="3" s="1"/>
  <c r="D20" i="3"/>
  <c r="F24" i="3"/>
  <c r="F22" i="3"/>
  <c r="F25" i="3"/>
  <c r="N67" i="5" l="1"/>
  <c r="F19" i="4" s="1"/>
  <c r="F16" i="4"/>
  <c r="G16" i="4"/>
  <c r="W67" i="5"/>
  <c r="G19" i="4" s="1"/>
  <c r="L67" i="5"/>
  <c r="E19" i="4" s="1"/>
  <c r="E16" i="4"/>
  <c r="F26" i="3"/>
  <c r="J28" i="3" s="1"/>
  <c r="I29" i="3" s="1"/>
  <c r="J29" i="3" s="1"/>
  <c r="J31" i="3" l="1"/>
</calcChain>
</file>

<file path=xl/sharedStrings.xml><?xml version="1.0" encoding="utf-8"?>
<sst xmlns="http://schemas.openxmlformats.org/spreadsheetml/2006/main" count="695" uniqueCount="287">
  <si>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</si>
  <si>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</si>
  <si>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</si>
  <si>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</si>
  <si>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</si>
  <si>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</si>
  <si>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</si>
  <si>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</si>
  <si>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</si>
  <si>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</si>
  <si>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</si>
  <si>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</si>
  <si>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</si>
  <si>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</si>
  <si>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</si>
  <si>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</si>
  <si>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</si>
  <si>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</si>
  <si>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</si>
  <si>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</si>
  <si>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</si>
  <si>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</si>
  <si>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</si>
  <si>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</si>
  <si>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</si>
  <si>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</si>
  <si>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</si>
  <si>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</si>
  <si>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</si>
  <si>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</si>
  <si>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</si>
  <si>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</si>
  <si>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</si>
  <si>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</si>
  <si>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</si>
  <si>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</si>
  <si>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</si>
  <si>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</si>
  <si>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</si>
  <si>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</si>
  <si>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</si>
  <si>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</si>
  <si>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</si>
  <si>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</si>
  <si>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</si>
  <si>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</si>
  <si>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</si>
  <si>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</si>
  <si>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</si>
  <si>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</si>
  <si>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</si>
  <si>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</si>
  <si>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</si>
  <si>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</si>
  <si>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</si>
  <si>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</si>
  <si>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</si>
  <si>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</si>
  <si>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</si>
  <si>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</si>
  <si>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</si>
  <si>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</si>
  <si>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</si>
  <si>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</si>
  <si>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</si>
  <si>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</si>
  <si>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</si>
  <si>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</si>
  <si>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</si>
  <si>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</si>
  <si>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</si>
  <si>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</si>
  <si>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</si>
  <si>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</si>
  <si>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</si>
  <si>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</si>
  <si>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</si>
  <si>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</si>
  <si>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</si>
  <si>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</si>
  <si>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</si>
  <si>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</si>
  <si>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</si>
  <si>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</si>
  <si>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</si>
  <si>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</si>
  <si>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</si>
  <si>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</si>
  <si>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</si>
  <si>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</si>
  <si>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</si>
  <si>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</si>
  <si>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</si>
  <si>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</si>
  <si>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</si>
  <si>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</si>
  <si>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</si>
  <si>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</si>
  <si>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</si>
  <si>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</si>
  <si>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</si>
  <si>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</si>
  <si>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</si>
  <si>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</si>
  <si>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</si>
  <si>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</si>
  <si>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</si>
  <si>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</si>
  <si>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</si>
  <si>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</si>
  <si>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</si>
  <si>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Stredná zdravotnícka škola, Michalovce </t>
  </si>
  <si>
    <t xml:space="preserve">Projektant: SURIKATA, spol. s r.o. </t>
  </si>
  <si>
    <t xml:space="preserve">JKSO : </t>
  </si>
  <si>
    <t>Stavba : Michalovce - Stredná zdravotnícka škola - Spojenie hlavnej a vedľajšej budovy</t>
  </si>
  <si>
    <t>Objekt : SO 04 - Terénne a sadové úpravy</t>
  </si>
  <si>
    <t>JKSO :</t>
  </si>
  <si>
    <t xml:space="preserve">Stredná zdravotnícka škola, Michalovce </t>
  </si>
  <si>
    <t xml:space="preserve">SURIKATA, spol. s r.o.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</si>
  <si>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</si>
  <si>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</si>
  <si>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</si>
  <si>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</si>
  <si>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</si>
  <si>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</si>
  <si>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</si>
  <si>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</si>
  <si>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</si>
  <si>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</si>
  <si>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</si>
  <si>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</si>
  <si>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</si>
  <si>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</si>
  <si>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</si>
  <si>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</si>
  <si>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</si>
  <si>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</si>
  <si>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180402111</t>
  </si>
  <si>
    <t>Založenie parkového trávnika výsevom v rovine</t>
  </si>
  <si>
    <t>m2</t>
  </si>
  <si>
    <t xml:space="preserve">                    </t>
  </si>
  <si>
    <t>18040-2111</t>
  </si>
  <si>
    <t>45.11.21</t>
  </si>
  <si>
    <t>EK</t>
  </si>
  <si>
    <t>S</t>
  </si>
  <si>
    <t>MAT</t>
  </si>
  <si>
    <t>005724400</t>
  </si>
  <si>
    <t>Zmes trávna parková</t>
  </si>
  <si>
    <t>kg</t>
  </si>
  <si>
    <t>01.11.92</t>
  </si>
  <si>
    <t>EZ</t>
  </si>
  <si>
    <t>181101102</t>
  </si>
  <si>
    <t>Úprava pláne v zárezoch v horn. tr. 1-4 so zhutnením</t>
  </si>
  <si>
    <t>18110-1102</t>
  </si>
  <si>
    <t>001</t>
  </si>
  <si>
    <t>181301101</t>
  </si>
  <si>
    <t>Rozprestretie ornice, sklon do 1:5 do 500 m2 hr. do 10 cm</t>
  </si>
  <si>
    <t>18130-1101</t>
  </si>
  <si>
    <t>5812A0109</t>
  </si>
  <si>
    <t>Trávniková zemina</t>
  </si>
  <si>
    <t>m3</t>
  </si>
  <si>
    <t>5812A0103</t>
  </si>
  <si>
    <t xml:space="preserve">  .  .  </t>
  </si>
  <si>
    <t>181301193</t>
  </si>
  <si>
    <t>Rozprestretie zeminy, sklon do 1:5 do 500 m2 hr. do 20 cm</t>
  </si>
  <si>
    <t>18130-1103</t>
  </si>
  <si>
    <t>231</t>
  </si>
  <si>
    <t>183101213</t>
  </si>
  <si>
    <t>Výkop jamiek v výmenou pôdy do 50%, objemu 0,02-0,05 m3 v rovine</t>
  </si>
  <si>
    <t>kus</t>
  </si>
  <si>
    <t>18310-1213</t>
  </si>
  <si>
    <t>1832041pc</t>
  </si>
  <si>
    <t>Presadenie jestv. rastlín z pôvodnej záhradky do plošnej výsadby</t>
  </si>
  <si>
    <t>18320-4115</t>
  </si>
  <si>
    <t>183403151</t>
  </si>
  <si>
    <t>Obrobenie pôdy spúšťaním v rovine</t>
  </si>
  <si>
    <t>18340-3151</t>
  </si>
  <si>
    <t>183403153</t>
  </si>
  <si>
    <t>Obrobenie pôdy hrabaním v rovine</t>
  </si>
  <si>
    <t>18340-3153</t>
  </si>
  <si>
    <t>183403161</t>
  </si>
  <si>
    <t>Obrobenie pôdy valcovaním v rovine</t>
  </si>
  <si>
    <t>18340-3161</t>
  </si>
  <si>
    <t>183610111</t>
  </si>
  <si>
    <t>Ochrana proti hlodavcom a hrabošom sieťkou v rovine</t>
  </si>
  <si>
    <t>18361-0111</t>
  </si>
  <si>
    <t>553813111</t>
  </si>
  <si>
    <t>Sieťovina proti hlodavcom</t>
  </si>
  <si>
    <t>553813110</t>
  </si>
  <si>
    <t>184102112</t>
  </si>
  <si>
    <t>Vysadenie dreviny s balom v rovine priemer balu 200-300 mm</t>
  </si>
  <si>
    <t>18410-2112</t>
  </si>
  <si>
    <t>184102114</t>
  </si>
  <si>
    <t>Vysadenie dreviny s balom v rovine priemer balu 400-500 mm</t>
  </si>
  <si>
    <t>18410-2114</t>
  </si>
  <si>
    <t>026604490</t>
  </si>
  <si>
    <t>Lieska červenolistá - Corylus maxima purpurea, v. cca 70 cm</t>
  </si>
  <si>
    <t>01.12.21</t>
  </si>
  <si>
    <t>026619240</t>
  </si>
  <si>
    <t>Japonská čerešňa kanzan - Prunus serullata kanzan, v. cca 2,5 m</t>
  </si>
  <si>
    <t>184102201</t>
  </si>
  <si>
    <t>Vysadenie krov výšky do 1 m do jamky v rovine - plošná výsadba</t>
  </si>
  <si>
    <t>18410-2211</t>
  </si>
  <si>
    <t>0265120pc</t>
  </si>
  <si>
    <t>Okrasné rastliny /kontajnérová výsadba/</t>
  </si>
  <si>
    <t>026512000</t>
  </si>
  <si>
    <t>184102211</t>
  </si>
  <si>
    <t>Vysadenie krov výšky do 1 m do jamky v rovine - líniová výsadba</t>
  </si>
  <si>
    <t>026618401</t>
  </si>
  <si>
    <t>Levandula - Lavandula intermedia Dutch Group</t>
  </si>
  <si>
    <t>026618400</t>
  </si>
  <si>
    <t>184801121</t>
  </si>
  <si>
    <t>Ošetrenie vysadených drevín solitérnych v rovine</t>
  </si>
  <si>
    <t>18480-1121</t>
  </si>
  <si>
    <t>184802111</t>
  </si>
  <si>
    <t>Chem. odburinenie pôdy pred založením kultúry postrekom naširoko v rovine</t>
  </si>
  <si>
    <t>18480-2111</t>
  </si>
  <si>
    <t>1039150pc</t>
  </si>
  <si>
    <t>Postrek proti burine</t>
  </si>
  <si>
    <t>103915000</t>
  </si>
  <si>
    <t>10.30.10</t>
  </si>
  <si>
    <t>184901111</t>
  </si>
  <si>
    <t>Osadenie kolov dĺžky do 2 m</t>
  </si>
  <si>
    <t>18490-1111</t>
  </si>
  <si>
    <t>052172300</t>
  </si>
  <si>
    <t>Tyče ihlič./list. hr. 7-8 cm dĺ. do 2 m</t>
  </si>
  <si>
    <t>184921201</t>
  </si>
  <si>
    <t>Rozloženie mulčovacej kôry v rovine alebo vo svahu 1:5</t>
  </si>
  <si>
    <t>18492-1201</t>
  </si>
  <si>
    <t>103911000</t>
  </si>
  <si>
    <t>Kôra mulčovacia VL</t>
  </si>
  <si>
    <t>184921309</t>
  </si>
  <si>
    <t>Rozloženie okrasných kameňov</t>
  </si>
  <si>
    <t>18492-1306</t>
  </si>
  <si>
    <t>5833D0147</t>
  </si>
  <si>
    <t>Okrasné kamene cca 20-75 kg</t>
  </si>
  <si>
    <t>t</t>
  </si>
  <si>
    <t xml:space="preserve">1 - ZEMNE PRÁCE  spolu: </t>
  </si>
  <si>
    <t>2 - ZÁKLADY</t>
  </si>
  <si>
    <t>002</t>
  </si>
  <si>
    <t>289971212</t>
  </si>
  <si>
    <t>Zhotovenie vrstvy z geotextílie v sklone do 1:5 šírka do 6 m</t>
  </si>
  <si>
    <t>28997-1212</t>
  </si>
  <si>
    <t>45.25.21</t>
  </si>
  <si>
    <t>693108203</t>
  </si>
  <si>
    <t>Geotextília tkaná /pod štrkovú plochu/</t>
  </si>
  <si>
    <t>693G00109</t>
  </si>
  <si>
    <t>Geotextília separačná, ochranná /pod plošnú a línoivú výsadbu/</t>
  </si>
  <si>
    <t>17.20.10</t>
  </si>
  <si>
    <t xml:space="preserve">84 36 05.x          </t>
  </si>
  <si>
    <t xml:space="preserve">2 - ZÁKLADY  spolu: </t>
  </si>
  <si>
    <t>5 - KOMUNIKÁCIE</t>
  </si>
  <si>
    <t>221</t>
  </si>
  <si>
    <t>564651111</t>
  </si>
  <si>
    <t>Podklad z kameniva drveného, makadamu hr. 150 mm</t>
  </si>
  <si>
    <t>56465-1111</t>
  </si>
  <si>
    <t>45.23.11</t>
  </si>
  <si>
    <t>596211110</t>
  </si>
  <si>
    <t>Kladenie zámkovej dlažby pre chodcov hr. 60 mm sk. A do 50 m2</t>
  </si>
  <si>
    <t>59621-1110</t>
  </si>
  <si>
    <t>45.23.12</t>
  </si>
  <si>
    <t>592451200</t>
  </si>
  <si>
    <t>Dlažba zámková 300x300x60 mm</t>
  </si>
  <si>
    <t>26.61.11</t>
  </si>
  <si>
    <t>596911111</t>
  </si>
  <si>
    <t>Kladenie šlapákov v rovine</t>
  </si>
  <si>
    <t>59691-1111</t>
  </si>
  <si>
    <t>592423755</t>
  </si>
  <si>
    <t>Veľkoplošná betónová platňa 600x300x50 mm</t>
  </si>
  <si>
    <t>592423754</t>
  </si>
  <si>
    <t xml:space="preserve">5 - KOMUNIKÁCIE  spolu: </t>
  </si>
  <si>
    <t>9 - OSTATNÉ KONŠTRUKCIE A PRÁCE</t>
  </si>
  <si>
    <t>917871115</t>
  </si>
  <si>
    <t>Osad. chodník. obrubníka z plastu s kotv. kolíkmi</t>
  </si>
  <si>
    <t>m</t>
  </si>
  <si>
    <t>91787-1112</t>
  </si>
  <si>
    <t>272451711</t>
  </si>
  <si>
    <t>Plastová obruba s kotv. kolíkmi</t>
  </si>
  <si>
    <t>272451710</t>
  </si>
  <si>
    <t xml:space="preserve">9 - OSTATNÉ KONŠTRUKCIE A PRÁCE  spolu: </t>
  </si>
  <si>
    <t xml:space="preserve">PRÁCE A DODÁVKY HSV  spolu: </t>
  </si>
  <si>
    <t>Za rozpočet celkom</t>
  </si>
  <si>
    <t>Miesto : Michalovce</t>
  </si>
  <si>
    <t>Zadanie - výkaz výmer</t>
  </si>
  <si>
    <t xml:space="preserve">Spracoval:               </t>
  </si>
  <si>
    <t xml:space="preserve">Dátum: </t>
  </si>
  <si>
    <t xml:space="preserve">Spracoval: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</si>
</sst>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#,##0.00000"/>
    <numFmt numFmtId="171" formatCode="0.00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b/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2">
    <xf numFmtId="0" fontId="0" fillId="0" borderId="0"/>
    <xf numFmtId="0" fontId="10" fillId="0" borderId="0"/>
    <xf numFmtId="0" fontId="11" fillId="0" borderId="66" applyFont="0" applyFill="0" applyBorder="0">
      <alignment vertical="center"/>
    </xf>
    <xf numFmtId="0" fontId="8" fillId="3" borderId="0" applyNumberFormat="0" applyBorder="0" applyAlignment="0" applyProtection="0"/>
    <xf numFmtId="166" fontId="10" fillId="0" borderId="0" applyFont="0" applyFill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168" fontId="11" fillId="0" borderId="66"/>
    <xf numFmtId="0" fontId="10" fillId="0" borderId="0"/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11" fillId="0" borderId="66" applyFont="0" applyFill="0"/>
    <xf numFmtId="0" fontId="11" fillId="0" borderId="66">
      <alignment vertical="center"/>
    </xf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2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2" borderId="0" applyNumberFormat="0" applyBorder="0" applyAlignment="0" applyProtection="0"/>
    <xf numFmtId="0" fontId="9" fillId="0" borderId="65" applyNumberFormat="0" applyFill="0" applyAlignment="0" applyProtection="0"/>
    <xf numFmtId="0" fontId="10" fillId="0" borderId="0"/>
    <xf numFmtId="0" fontId="14" fillId="0" borderId="0" applyNumberFormat="0" applyFill="0" applyBorder="0" applyAlignment="0" applyProtection="0"/>
    <xf numFmtId="0" fontId="11" fillId="0" borderId="27" applyBorder="0">
      <alignment vertical="center"/>
    </xf>
    <xf numFmtId="0" fontId="13" fillId="0" borderId="0" applyNumberFormat="0" applyFill="0" applyBorder="0" applyAlignment="0" applyProtection="0"/>
    <xf numFmtId="0" fontId="11" fillId="0" borderId="27">
      <alignment vertical="center"/>
    </xf>
  </cellStyleXfs>
  <cellXfs count="153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69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0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0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0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6" fillId="0" borderId="4" xfId="8" applyFont="1" applyBorder="1" applyAlignment="1">
      <alignment horizontal="left" vertical="center"/>
    </xf>
    <xf numFmtId="0" fontId="17" fillId="0" borderId="0" xfId="0" applyFont="1" applyProtection="1"/>
  </cellXfs>
  <cellStyles count="32">
    <cellStyle name="1 000 Sk" xfId="12"/>
    <cellStyle name="1 000,-  Sk" xfId="2"/>
    <cellStyle name="1 000,- Kč" xfId="7"/>
    <cellStyle name="1 000,- Sk" xfId="11"/>
    <cellStyle name="1000 Sk_fakturuj99" xfId="4"/>
    <cellStyle name="20 % – Zvýraznění1" xfId="9"/>
    <cellStyle name="20 % – Zvýraznění2" xfId="10"/>
    <cellStyle name="20 % – Zvýraznění3" xfId="3"/>
    <cellStyle name="20 % – Zvýraznění4" xfId="13"/>
    <cellStyle name="20 % – Zvýraznění5" xfId="14"/>
    <cellStyle name="20 % – Zvýraznění6" xfId="15"/>
    <cellStyle name="40 % – Zvýraznění1" xfId="5"/>
    <cellStyle name="40 % – Zvýraznění2" xfId="16"/>
    <cellStyle name="40 % – Zvýraznění3" xfId="17"/>
    <cellStyle name="40 % – Zvýraznění4" xfId="18"/>
    <cellStyle name="40 % – Zvýraznění5" xfId="6"/>
    <cellStyle name="40 % – Zvýraznění6" xfId="19"/>
    <cellStyle name="60 % – Zvýraznění1" xfId="20"/>
    <cellStyle name="60 % – Zvýraznění2" xfId="21"/>
    <cellStyle name="60 % – Zvýraznění3" xfId="22"/>
    <cellStyle name="60 % – Zvýraznění4" xfId="23"/>
    <cellStyle name="60 % – Zvýraznění5" xfId="24"/>
    <cellStyle name="60 % – Zvýraznění6" xfId="25"/>
    <cellStyle name="Celkem" xfId="26"/>
    <cellStyle name="data" xfId="27"/>
    <cellStyle name="Název" xfId="28"/>
    <cellStyle name="normálne_KLs" xfId="1"/>
    <cellStyle name="normálne_KLv" xfId="8"/>
    <cellStyle name="Normální" xfId="0" builtinId="0"/>
    <cellStyle name="TEXT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/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H5" sqref="H5"/>
    </sheetView>
  </sheetViews>
  <sheetFormatPr defaultColWidth="9.109375" defaultRowHeight="10.199999999999999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17.6640625" style="1" customWidth="1"/>
    <col min="9" max="9" width="8.6640625" style="1" customWidth="1"/>
    <col min="10" max="10" width="14" style="1" customWidth="1"/>
    <col min="11" max="11" width="2.33203125" style="1" customWidth="1"/>
    <col min="12" max="12" width="6.88671875" style="1" customWidth="1"/>
    <col min="13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2:30" ht="28.5" customHeight="1">
      <c r="B1" s="2"/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2:30" ht="18" customHeight="1">
      <c r="B2" s="4"/>
      <c r="C2" s="5" t="s">
        <v>114</v>
      </c>
      <c r="D2" s="5"/>
      <c r="E2" s="5"/>
      <c r="F2" s="5"/>
      <c r="G2" s="6"/>
      <c r="H2" s="5"/>
      <c r="I2" s="151" t="s">
        <v>282</v>
      </c>
      <c r="J2" s="66"/>
      <c r="Z2" s="83" t="s">
        <v>11</v>
      </c>
      <c r="AA2" s="84" t="s">
        <v>71</v>
      </c>
      <c r="AB2" s="84" t="s">
        <v>13</v>
      </c>
      <c r="AC2" s="84"/>
      <c r="AD2" s="85"/>
    </row>
    <row r="3" spans="2:30" ht="18" customHeight="1">
      <c r="B3" s="7"/>
      <c r="C3" s="8" t="s">
        <v>115</v>
      </c>
      <c r="D3" s="8"/>
      <c r="E3" s="8"/>
      <c r="F3" s="8"/>
      <c r="G3" s="9" t="s">
        <v>116</v>
      </c>
      <c r="H3" s="8"/>
      <c r="I3" s="8"/>
      <c r="J3" s="67"/>
      <c r="Z3" s="83" t="s">
        <v>15</v>
      </c>
      <c r="AA3" s="84" t="s">
        <v>72</v>
      </c>
      <c r="AB3" s="84" t="s">
        <v>13</v>
      </c>
      <c r="AC3" s="84" t="s">
        <v>17</v>
      </c>
      <c r="AD3" s="85" t="s">
        <v>18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19</v>
      </c>
      <c r="AA4" s="84" t="s">
        <v>73</v>
      </c>
      <c r="AB4" s="84" t="s">
        <v>13</v>
      </c>
      <c r="AC4" s="84"/>
      <c r="AD4" s="85"/>
    </row>
    <row r="5" spans="2:30" ht="18" customHeight="1">
      <c r="B5" s="13"/>
      <c r="C5" s="14" t="s">
        <v>74</v>
      </c>
      <c r="D5" s="14"/>
      <c r="E5" s="14" t="s">
        <v>75</v>
      </c>
      <c r="F5" s="15"/>
      <c r="G5" s="15" t="s">
        <v>76</v>
      </c>
      <c r="H5" s="14"/>
      <c r="I5" s="15" t="s">
        <v>77</v>
      </c>
      <c r="J5" s="69"/>
      <c r="Z5" s="83" t="s">
        <v>21</v>
      </c>
      <c r="AA5" s="84" t="s">
        <v>72</v>
      </c>
      <c r="AB5" s="84" t="s">
        <v>13</v>
      </c>
      <c r="AC5" s="84" t="s">
        <v>17</v>
      </c>
      <c r="AD5" s="85" t="s">
        <v>18</v>
      </c>
    </row>
    <row r="6" spans="2:30" ht="18" customHeight="1">
      <c r="B6" s="4"/>
      <c r="C6" s="5" t="s">
        <v>1</v>
      </c>
      <c r="D6" s="5" t="s">
        <v>117</v>
      </c>
      <c r="E6" s="5"/>
      <c r="F6" s="5"/>
      <c r="G6" s="5" t="s">
        <v>78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79</v>
      </c>
      <c r="H7" s="18"/>
      <c r="I7" s="18"/>
      <c r="J7" s="70"/>
    </row>
    <row r="8" spans="2:30" ht="18" customHeight="1">
      <c r="B8" s="7"/>
      <c r="C8" s="8" t="s">
        <v>0</v>
      </c>
      <c r="D8" s="8"/>
      <c r="E8" s="8"/>
      <c r="F8" s="8"/>
      <c r="G8" s="8" t="s">
        <v>78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79</v>
      </c>
      <c r="H9" s="11"/>
      <c r="I9" s="11"/>
      <c r="J9" s="68"/>
    </row>
    <row r="10" spans="2:30" ht="18" customHeight="1">
      <c r="B10" s="7"/>
      <c r="C10" s="8" t="s">
        <v>80</v>
      </c>
      <c r="D10" s="8" t="s">
        <v>118</v>
      </c>
      <c r="E10" s="8"/>
      <c r="F10" s="8"/>
      <c r="G10" s="8" t="s">
        <v>78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79</v>
      </c>
      <c r="H11" s="20"/>
      <c r="I11" s="20"/>
      <c r="J11" s="71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2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81</v>
      </c>
      <c r="C15" s="29" t="s">
        <v>82</v>
      </c>
      <c r="D15" s="30" t="s">
        <v>30</v>
      </c>
      <c r="E15" s="30" t="s">
        <v>83</v>
      </c>
      <c r="F15" s="31" t="s">
        <v>84</v>
      </c>
      <c r="G15" s="28" t="s">
        <v>85</v>
      </c>
      <c r="H15" s="32" t="s">
        <v>86</v>
      </c>
      <c r="I15" s="43"/>
      <c r="J15" s="44"/>
    </row>
    <row r="16" spans="2:30" ht="18" customHeight="1">
      <c r="B16" s="33">
        <v>1</v>
      </c>
      <c r="C16" s="34" t="s">
        <v>87</v>
      </c>
      <c r="D16" s="135">
        <f>Prehlad!H65</f>
        <v>0</v>
      </c>
      <c r="E16" s="135">
        <f>Prehlad!I65</f>
        <v>0</v>
      </c>
      <c r="F16" s="136">
        <f>D16+E16</f>
        <v>0</v>
      </c>
      <c r="G16" s="33">
        <v>6</v>
      </c>
      <c r="H16" s="35" t="s">
        <v>119</v>
      </c>
      <c r="I16" s="75"/>
      <c r="J16" s="136">
        <v>0</v>
      </c>
    </row>
    <row r="17" spans="2:10" ht="18" customHeight="1">
      <c r="B17" s="36">
        <v>2</v>
      </c>
      <c r="C17" s="37" t="s">
        <v>88</v>
      </c>
      <c r="D17" s="137"/>
      <c r="E17" s="137"/>
      <c r="F17" s="136">
        <f>D17+E17</f>
        <v>0</v>
      </c>
      <c r="G17" s="36">
        <v>7</v>
      </c>
      <c r="H17" s="38" t="s">
        <v>120</v>
      </c>
      <c r="I17" s="8"/>
      <c r="J17" s="138">
        <v>0</v>
      </c>
    </row>
    <row r="18" spans="2:10" ht="18" customHeight="1">
      <c r="B18" s="36">
        <v>3</v>
      </c>
      <c r="C18" s="37" t="s">
        <v>89</v>
      </c>
      <c r="D18" s="137"/>
      <c r="E18" s="137"/>
      <c r="F18" s="136">
        <f>D18+E18</f>
        <v>0</v>
      </c>
      <c r="G18" s="36">
        <v>8</v>
      </c>
      <c r="H18" s="38" t="s">
        <v>121</v>
      </c>
      <c r="I18" s="8"/>
      <c r="J18" s="138">
        <v>0</v>
      </c>
    </row>
    <row r="19" spans="2:10" ht="18" customHeight="1">
      <c r="B19" s="36">
        <v>4</v>
      </c>
      <c r="C19" s="37" t="s">
        <v>90</v>
      </c>
      <c r="D19" s="137"/>
      <c r="E19" s="137"/>
      <c r="F19" s="139">
        <f>D19+E19</f>
        <v>0</v>
      </c>
      <c r="G19" s="36">
        <v>9</v>
      </c>
      <c r="H19" s="38" t="s">
        <v>2</v>
      </c>
      <c r="I19" s="8"/>
      <c r="J19" s="138">
        <v>0</v>
      </c>
    </row>
    <row r="20" spans="2:10" ht="18" customHeight="1">
      <c r="B20" s="39">
        <v>5</v>
      </c>
      <c r="C20" s="40" t="s">
        <v>91</v>
      </c>
      <c r="D20" s="140">
        <f>SUM(D16:D19)</f>
        <v>0</v>
      </c>
      <c r="E20" s="141">
        <f>SUM(E16:E19)</f>
        <v>0</v>
      </c>
      <c r="F20" s="142">
        <f>SUM(F16:F19)</f>
        <v>0</v>
      </c>
      <c r="G20" s="41">
        <v>10</v>
      </c>
      <c r="I20" s="76" t="s">
        <v>92</v>
      </c>
      <c r="J20" s="142">
        <f>SUM(J16:J19)</f>
        <v>0</v>
      </c>
    </row>
    <row r="21" spans="2:10" ht="18" customHeight="1">
      <c r="B21" s="28" t="s">
        <v>93</v>
      </c>
      <c r="C21" s="42"/>
      <c r="D21" s="43" t="s">
        <v>94</v>
      </c>
      <c r="E21" s="43"/>
      <c r="F21" s="44"/>
      <c r="G21" s="28" t="s">
        <v>95</v>
      </c>
      <c r="H21" s="32" t="s">
        <v>96</v>
      </c>
      <c r="I21" s="43"/>
      <c r="J21" s="44"/>
    </row>
    <row r="22" spans="2:10" ht="18" customHeight="1">
      <c r="B22" s="33">
        <v>11</v>
      </c>
      <c r="C22" s="35" t="s">
        <v>122</v>
      </c>
      <c r="D22" s="45"/>
      <c r="E22" s="46">
        <v>0</v>
      </c>
      <c r="F22" s="136">
        <f>ROUND(((D16+E16+D17+E17+D18)*E22),2)</f>
        <v>0</v>
      </c>
      <c r="G22" s="36">
        <v>16</v>
      </c>
      <c r="H22" s="38" t="s">
        <v>97</v>
      </c>
      <c r="I22" s="77"/>
      <c r="J22" s="138">
        <v>0</v>
      </c>
    </row>
    <row r="23" spans="2:10" ht="18" customHeight="1">
      <c r="B23" s="36">
        <v>12</v>
      </c>
      <c r="C23" s="38" t="s">
        <v>123</v>
      </c>
      <c r="D23" s="47"/>
      <c r="E23" s="48">
        <v>0</v>
      </c>
      <c r="F23" s="138">
        <f>ROUND(((D16+E16+D17+E17+D18)*E23),2)</f>
        <v>0</v>
      </c>
      <c r="G23" s="36">
        <v>17</v>
      </c>
      <c r="H23" s="38" t="s">
        <v>125</v>
      </c>
      <c r="I23" s="77"/>
      <c r="J23" s="138">
        <v>0</v>
      </c>
    </row>
    <row r="24" spans="2:10" ht="18" customHeight="1">
      <c r="B24" s="36">
        <v>13</v>
      </c>
      <c r="C24" s="38" t="s">
        <v>124</v>
      </c>
      <c r="D24" s="47"/>
      <c r="E24" s="48">
        <v>0</v>
      </c>
      <c r="F24" s="138">
        <f>ROUND(((D16+E16+D17+E17+D18)*E24),2)</f>
        <v>0</v>
      </c>
      <c r="G24" s="36">
        <v>18</v>
      </c>
      <c r="H24" s="38" t="s">
        <v>126</v>
      </c>
      <c r="I24" s="77"/>
      <c r="J24" s="138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8">
        <f>ROUND(((D16+E16+D17+E17+D18+E18)*E25),2)</f>
        <v>0</v>
      </c>
      <c r="G25" s="36">
        <v>19</v>
      </c>
      <c r="H25" s="38" t="s">
        <v>2</v>
      </c>
      <c r="I25" s="77"/>
      <c r="J25" s="138">
        <v>0</v>
      </c>
    </row>
    <row r="26" spans="2:10" ht="18" customHeight="1">
      <c r="B26" s="39">
        <v>15</v>
      </c>
      <c r="C26" s="49"/>
      <c r="D26" s="50"/>
      <c r="E26" s="50" t="s">
        <v>98</v>
      </c>
      <c r="F26" s="142">
        <f>SUM(F22:F25)</f>
        <v>0</v>
      </c>
      <c r="G26" s="39">
        <v>20</v>
      </c>
      <c r="H26" s="49"/>
      <c r="I26" s="50" t="s">
        <v>99</v>
      </c>
      <c r="J26" s="142">
        <f>SUM(J22:J25)</f>
        <v>0</v>
      </c>
    </row>
    <row r="27" spans="2:10" ht="18" customHeight="1">
      <c r="B27" s="51"/>
      <c r="C27" s="52" t="s">
        <v>100</v>
      </c>
      <c r="D27" s="53"/>
      <c r="E27" s="54" t="s">
        <v>101</v>
      </c>
      <c r="F27" s="55"/>
      <c r="G27" s="28" t="s">
        <v>102</v>
      </c>
      <c r="H27" s="32" t="s">
        <v>103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104</v>
      </c>
      <c r="J28" s="136">
        <f>ROUND(F20,2)+J20+F26+J26</f>
        <v>0</v>
      </c>
    </row>
    <row r="29" spans="2:10" ht="18" customHeight="1">
      <c r="B29" s="56"/>
      <c r="C29" s="58" t="s">
        <v>105</v>
      </c>
      <c r="D29" s="58"/>
      <c r="E29" s="60"/>
      <c r="F29" s="55"/>
      <c r="G29" s="36">
        <v>22</v>
      </c>
      <c r="H29" s="38" t="s">
        <v>127</v>
      </c>
      <c r="I29" s="143">
        <f>J28-I30</f>
        <v>0</v>
      </c>
      <c r="J29" s="138">
        <f>ROUND((I29*20)/100,2)</f>
        <v>0</v>
      </c>
    </row>
    <row r="30" spans="2:10" ht="18" customHeight="1">
      <c r="B30" s="7"/>
      <c r="C30" s="8" t="s">
        <v>106</v>
      </c>
      <c r="D30" s="8"/>
      <c r="E30" s="60"/>
      <c r="F30" s="55"/>
      <c r="G30" s="36">
        <v>23</v>
      </c>
      <c r="H30" s="38" t="s">
        <v>128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107</v>
      </c>
      <c r="J31" s="142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108</v>
      </c>
      <c r="H32" s="63" t="s">
        <v>129</v>
      </c>
      <c r="I32" s="79"/>
      <c r="J32" s="80">
        <v>0</v>
      </c>
    </row>
    <row r="33" spans="2:10" ht="18" customHeight="1">
      <c r="B33" s="64"/>
      <c r="C33" s="65"/>
      <c r="D33" s="52" t="s">
        <v>109</v>
      </c>
      <c r="E33" s="65"/>
      <c r="F33" s="65"/>
      <c r="G33" s="65"/>
      <c r="H33" s="65" t="s">
        <v>110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105</v>
      </c>
      <c r="D35" s="58"/>
      <c r="E35" s="58"/>
      <c r="F35" s="57"/>
      <c r="G35" s="58" t="s">
        <v>105</v>
      </c>
      <c r="H35" s="58"/>
      <c r="I35" s="58"/>
      <c r="J35" s="82"/>
    </row>
    <row r="36" spans="2:10" ht="18" customHeight="1">
      <c r="B36" s="7"/>
      <c r="C36" s="8" t="s">
        <v>106</v>
      </c>
      <c r="D36" s="8"/>
      <c r="E36" s="8"/>
      <c r="F36" s="9"/>
      <c r="G36" s="8" t="s">
        <v>106</v>
      </c>
      <c r="H36" s="8"/>
      <c r="I36" s="8"/>
      <c r="J36" s="67"/>
    </row>
    <row r="37" spans="2:10" ht="18" customHeight="1">
      <c r="B37" s="56"/>
      <c r="C37" s="58" t="s">
        <v>101</v>
      </c>
      <c r="D37" s="58"/>
      <c r="E37" s="58"/>
      <c r="F37" s="57"/>
      <c r="G37" s="58" t="s">
        <v>101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E3" sqref="E3"/>
    </sheetView>
  </sheetViews>
  <sheetFormatPr defaultColWidth="9.109375" defaultRowHeight="10.199999999999999"/>
  <cols>
    <col min="1" max="1" width="42.33203125" style="86" customWidth="1"/>
    <col min="2" max="4" width="9.6640625" style="87" customWidth="1"/>
    <col min="5" max="5" width="9.6640625" style="88" customWidth="1"/>
    <col min="6" max="6" width="8.6640625" style="89" customWidth="1"/>
    <col min="7" max="7" width="0" style="89" hidden="1" customWidth="1"/>
    <col min="8" max="23" width="9.109375" style="86"/>
    <col min="24" max="25" width="5.6640625" style="86" customWidth="1"/>
    <col min="26" max="26" width="6.5546875" style="86" customWidth="1"/>
    <col min="27" max="27" width="24.33203125" style="86" customWidth="1"/>
    <col min="28" max="28" width="4.33203125" style="86" customWidth="1"/>
    <col min="29" max="29" width="8.33203125" style="86" customWidth="1"/>
    <col min="30" max="30" width="8.6640625" style="86" customWidth="1"/>
    <col min="31" max="16384" width="9.109375" style="86"/>
  </cols>
  <sheetData>
    <row r="1" spans="1:30">
      <c r="A1" s="90" t="s">
        <v>111</v>
      </c>
      <c r="C1" s="86"/>
      <c r="E1" s="90" t="s">
        <v>286</v>
      </c>
      <c r="F1" s="86"/>
      <c r="G1" s="86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1:30">
      <c r="A2" s="90" t="s">
        <v>112</v>
      </c>
      <c r="C2" s="86"/>
      <c r="E2" s="90" t="s">
        <v>113</v>
      </c>
      <c r="F2" s="86"/>
      <c r="G2" s="86"/>
      <c r="Z2" s="83" t="s">
        <v>11</v>
      </c>
      <c r="AA2" s="84" t="s">
        <v>66</v>
      </c>
      <c r="AB2" s="84" t="s">
        <v>13</v>
      </c>
      <c r="AC2" s="84"/>
      <c r="AD2" s="85"/>
    </row>
    <row r="3" spans="1:30">
      <c r="A3" s="90" t="s">
        <v>14</v>
      </c>
      <c r="C3" s="86"/>
      <c r="E3" s="90" t="s">
        <v>285</v>
      </c>
      <c r="F3" s="86"/>
      <c r="G3" s="86"/>
      <c r="Z3" s="83" t="s">
        <v>15</v>
      </c>
      <c r="AA3" s="84" t="s">
        <v>67</v>
      </c>
      <c r="AB3" s="84" t="s">
        <v>13</v>
      </c>
      <c r="AC3" s="84" t="s">
        <v>17</v>
      </c>
      <c r="AD3" s="85" t="s">
        <v>18</v>
      </c>
    </row>
    <row r="4" spans="1:30">
      <c r="B4" s="86"/>
      <c r="C4" s="86"/>
      <c r="D4" s="86"/>
      <c r="E4" s="86"/>
      <c r="F4" s="86"/>
      <c r="G4" s="86"/>
      <c r="Z4" s="83" t="s">
        <v>19</v>
      </c>
      <c r="AA4" s="84" t="s">
        <v>68</v>
      </c>
      <c r="AB4" s="84" t="s">
        <v>13</v>
      </c>
      <c r="AC4" s="84"/>
      <c r="AD4" s="85"/>
    </row>
    <row r="5" spans="1:30">
      <c r="A5" s="90" t="s">
        <v>114</v>
      </c>
      <c r="B5" s="86"/>
      <c r="C5" s="86"/>
      <c r="D5" s="86"/>
      <c r="E5" s="86"/>
      <c r="F5" s="86"/>
      <c r="G5" s="86"/>
      <c r="Z5" s="83" t="s">
        <v>21</v>
      </c>
      <c r="AA5" s="84" t="s">
        <v>67</v>
      </c>
      <c r="AB5" s="84" t="s">
        <v>13</v>
      </c>
      <c r="AC5" s="84" t="s">
        <v>17</v>
      </c>
      <c r="AD5" s="85" t="s">
        <v>18</v>
      </c>
    </row>
    <row r="6" spans="1:30">
      <c r="A6" s="90" t="s">
        <v>115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8">
      <c r="B8" s="91" t="str">
        <f>CONCATENATE(AA2," ",AB2," ",AC2," ",AD2)</f>
        <v xml:space="preserve">Rekapitulácia rozpočtu v EUR  </v>
      </c>
      <c r="G8" s="86"/>
    </row>
    <row r="9" spans="1:30">
      <c r="A9" s="92" t="s">
        <v>69</v>
      </c>
      <c r="B9" s="92" t="s">
        <v>30</v>
      </c>
      <c r="C9" s="92" t="s">
        <v>31</v>
      </c>
      <c r="D9" s="92" t="s">
        <v>32</v>
      </c>
      <c r="E9" s="93" t="s">
        <v>70</v>
      </c>
      <c r="F9" s="93" t="s">
        <v>34</v>
      </c>
      <c r="G9" s="93" t="s">
        <v>39</v>
      </c>
    </row>
    <row r="10" spans="1:30">
      <c r="A10" s="94"/>
      <c r="B10" s="94"/>
      <c r="C10" s="94" t="s">
        <v>56</v>
      </c>
      <c r="D10" s="94"/>
      <c r="E10" s="94" t="s">
        <v>32</v>
      </c>
      <c r="F10" s="94" t="s">
        <v>32</v>
      </c>
      <c r="G10" s="94" t="s">
        <v>32</v>
      </c>
    </row>
    <row r="12" spans="1:30">
      <c r="A12" s="86" t="s">
        <v>135</v>
      </c>
      <c r="B12" s="87">
        <f>Prehlad!H44</f>
        <v>0</v>
      </c>
      <c r="C12" s="87">
        <f>Prehlad!I44</f>
        <v>0</v>
      </c>
      <c r="D12" s="87">
        <f>Prehlad!J44</f>
        <v>0</v>
      </c>
      <c r="E12" s="88">
        <f>Prehlad!L44</f>
        <v>39.39926100000001</v>
      </c>
      <c r="F12" s="89">
        <f>Prehlad!N44</f>
        <v>0</v>
      </c>
      <c r="G12" s="89">
        <f>Prehlad!W44</f>
        <v>212.29499999999996</v>
      </c>
    </row>
    <row r="13" spans="1:30">
      <c r="A13" s="86" t="s">
        <v>238</v>
      </c>
      <c r="B13" s="87">
        <f>Prehlad!H50</f>
        <v>0</v>
      </c>
      <c r="C13" s="87">
        <f>Prehlad!I50</f>
        <v>0</v>
      </c>
      <c r="D13" s="87">
        <f>Prehlad!J50</f>
        <v>0</v>
      </c>
      <c r="E13" s="88">
        <f>Prehlad!L50</f>
        <v>2.5425000000000001E-3</v>
      </c>
      <c r="F13" s="89">
        <f>Prehlad!N50</f>
        <v>0</v>
      </c>
      <c r="G13" s="89">
        <f>Prehlad!W50</f>
        <v>2.6269999999999998</v>
      </c>
    </row>
    <row r="14" spans="1:30">
      <c r="A14" s="86" t="s">
        <v>251</v>
      </c>
      <c r="B14" s="87">
        <f>Prehlad!H58</f>
        <v>0</v>
      </c>
      <c r="C14" s="87">
        <f>Prehlad!I58</f>
        <v>0</v>
      </c>
      <c r="D14" s="87">
        <f>Prehlad!J58</f>
        <v>0</v>
      </c>
      <c r="E14" s="88">
        <f>Prehlad!L58</f>
        <v>13.286904000000002</v>
      </c>
      <c r="F14" s="89">
        <f>Prehlad!N58</f>
        <v>0</v>
      </c>
      <c r="G14" s="89">
        <f>Prehlad!W58</f>
        <v>6.1929999999999996</v>
      </c>
    </row>
    <row r="15" spans="1:30">
      <c r="A15" s="86" t="s">
        <v>271</v>
      </c>
      <c r="B15" s="87">
        <f>Prehlad!H63</f>
        <v>0</v>
      </c>
      <c r="C15" s="87">
        <f>Prehlad!I63</f>
        <v>0</v>
      </c>
      <c r="D15" s="87">
        <f>Prehlad!J63</f>
        <v>0</v>
      </c>
      <c r="E15" s="88">
        <f>Prehlad!L63</f>
        <v>1.7909999999999999</v>
      </c>
      <c r="F15" s="89">
        <f>Prehlad!N63</f>
        <v>0</v>
      </c>
      <c r="G15" s="89">
        <f>Prehlad!W63</f>
        <v>7.056</v>
      </c>
    </row>
    <row r="16" spans="1:30">
      <c r="A16" s="86" t="s">
        <v>280</v>
      </c>
      <c r="B16" s="87">
        <f>Prehlad!H65</f>
        <v>0</v>
      </c>
      <c r="C16" s="87">
        <f>Prehlad!I65</f>
        <v>0</v>
      </c>
      <c r="D16" s="87">
        <f>Prehlad!J65</f>
        <v>0</v>
      </c>
      <c r="E16" s="88">
        <f>Prehlad!L65</f>
        <v>54.479707500000004</v>
      </c>
      <c r="F16" s="89">
        <f>Prehlad!N65</f>
        <v>0</v>
      </c>
      <c r="G16" s="89">
        <f>Prehlad!W65</f>
        <v>228.17099999999999</v>
      </c>
    </row>
    <row r="19" spans="1:7">
      <c r="A19" s="86" t="s">
        <v>281</v>
      </c>
      <c r="B19" s="87">
        <f>Prehlad!H67</f>
        <v>0</v>
      </c>
      <c r="C19" s="87">
        <f>Prehlad!I67</f>
        <v>0</v>
      </c>
      <c r="D19" s="87">
        <f>Prehlad!J67</f>
        <v>0</v>
      </c>
      <c r="E19" s="88">
        <f>Prehlad!L67</f>
        <v>54.479707500000004</v>
      </c>
      <c r="F19" s="89">
        <f>Prehlad!N67</f>
        <v>0</v>
      </c>
      <c r="G19" s="89">
        <f>Prehlad!W67</f>
        <v>228.17099999999999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7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M22" sqref="AM22"/>
    </sheetView>
  </sheetViews>
  <sheetFormatPr defaultColWidth="9.109375" defaultRowHeight="10.199999999999999"/>
  <cols>
    <col min="1" max="1" width="6.6640625" style="95" customWidth="1"/>
    <col min="2" max="2" width="3.6640625" style="96" customWidth="1"/>
    <col min="3" max="3" width="13" style="97" customWidth="1"/>
    <col min="4" max="4" width="35.6640625" style="98" customWidth="1"/>
    <col min="5" max="5" width="10.6640625" style="99" customWidth="1"/>
    <col min="6" max="6" width="5.33203125" style="100" customWidth="1"/>
    <col min="7" max="7" width="8.6640625" style="101" customWidth="1"/>
    <col min="8" max="9" width="9.6640625" style="101" hidden="1" customWidth="1"/>
    <col min="10" max="10" width="9.6640625" style="101" customWidth="1"/>
    <col min="11" max="11" width="7.44140625" style="102" hidden="1" customWidth="1"/>
    <col min="12" max="12" width="8.33203125" style="102" hidden="1" customWidth="1"/>
    <col min="13" max="13" width="9.109375" style="99" hidden="1" customWidth="1"/>
    <col min="14" max="14" width="7" style="99" hidden="1" customWidth="1"/>
    <col min="15" max="15" width="3.5546875" style="100" hidden="1" customWidth="1"/>
    <col min="16" max="16" width="12.6640625" style="100" hidden="1" customWidth="1"/>
    <col min="17" max="19" width="13.33203125" style="99" hidden="1" customWidth="1"/>
    <col min="20" max="20" width="10.5546875" style="103" hidden="1" customWidth="1"/>
    <col min="21" max="21" width="10.33203125" style="103" hidden="1" customWidth="1"/>
    <col min="22" max="22" width="5.6640625" style="103" hidden="1" customWidth="1"/>
    <col min="23" max="23" width="9.109375" style="104" hidden="1" customWidth="1"/>
    <col min="24" max="25" width="5.6640625" style="100" hidden="1" customWidth="1"/>
    <col min="26" max="26" width="7.5546875" style="100" hidden="1" customWidth="1"/>
    <col min="27" max="27" width="24.88671875" style="100" hidden="1" customWidth="1"/>
    <col min="28" max="28" width="4.33203125" style="100" hidden="1" customWidth="1"/>
    <col min="29" max="29" width="8.33203125" style="100" hidden="1" customWidth="1"/>
    <col min="30" max="30" width="8.6640625" style="100" hidden="1" customWidth="1"/>
    <col min="31" max="34" width="9.109375" style="100" hidden="1" customWidth="1"/>
    <col min="35" max="35" width="9.109375" style="86"/>
    <col min="36" max="37" width="0" style="86" hidden="1" customWidth="1"/>
    <col min="38" max="16384" width="9.109375" style="86"/>
  </cols>
  <sheetData>
    <row r="1" spans="1:37" ht="12.75" customHeight="1">
      <c r="A1" s="90" t="s">
        <v>111</v>
      </c>
      <c r="B1" s="86"/>
      <c r="C1" s="86"/>
      <c r="D1" s="86"/>
      <c r="E1" s="90" t="s">
        <v>284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4</v>
      </c>
      <c r="AA1" s="145" t="s">
        <v>5</v>
      </c>
      <c r="AB1" s="83" t="s">
        <v>6</v>
      </c>
      <c r="AC1" s="83" t="s">
        <v>7</v>
      </c>
      <c r="AD1" s="83" t="s">
        <v>8</v>
      </c>
      <c r="AE1" s="125" t="s">
        <v>9</v>
      </c>
      <c r="AF1" s="126" t="s">
        <v>10</v>
      </c>
      <c r="AG1" s="86"/>
      <c r="AH1" s="86"/>
    </row>
    <row r="2" spans="1:37">
      <c r="A2" s="90" t="s">
        <v>112</v>
      </c>
      <c r="B2" s="86"/>
      <c r="C2" s="86"/>
      <c r="D2" s="86"/>
      <c r="E2" s="90" t="s">
        <v>113</v>
      </c>
      <c r="F2" s="86"/>
      <c r="G2" s="87"/>
      <c r="H2" s="105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11</v>
      </c>
      <c r="AA2" s="84" t="s">
        <v>12</v>
      </c>
      <c r="AB2" s="84" t="s">
        <v>13</v>
      </c>
      <c r="AC2" s="84"/>
      <c r="AD2" s="85"/>
      <c r="AE2" s="125">
        <v>1</v>
      </c>
      <c r="AF2" s="127">
        <v>123.5</v>
      </c>
      <c r="AG2" s="86"/>
      <c r="AH2" s="86"/>
    </row>
    <row r="3" spans="1:37">
      <c r="A3" s="90" t="s">
        <v>14</v>
      </c>
      <c r="B3" s="86"/>
      <c r="C3" s="86"/>
      <c r="D3" s="86"/>
      <c r="E3" s="90" t="s">
        <v>285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15</v>
      </c>
      <c r="AA3" s="84" t="s">
        <v>16</v>
      </c>
      <c r="AB3" s="84" t="s">
        <v>13</v>
      </c>
      <c r="AC3" s="84" t="s">
        <v>17</v>
      </c>
      <c r="AD3" s="85" t="s">
        <v>18</v>
      </c>
      <c r="AE3" s="125">
        <v>2</v>
      </c>
      <c r="AF3" s="128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19</v>
      </c>
      <c r="AA4" s="84" t="s">
        <v>20</v>
      </c>
      <c r="AB4" s="84" t="s">
        <v>13</v>
      </c>
      <c r="AC4" s="84"/>
      <c r="AD4" s="85"/>
      <c r="AE4" s="125">
        <v>3</v>
      </c>
      <c r="AF4" s="129">
        <v>123.45699999999999</v>
      </c>
      <c r="AG4" s="86"/>
      <c r="AH4" s="86"/>
    </row>
    <row r="5" spans="1:37">
      <c r="A5" s="90" t="s">
        <v>114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21</v>
      </c>
      <c r="AA5" s="84" t="s">
        <v>16</v>
      </c>
      <c r="AB5" s="84" t="s">
        <v>13</v>
      </c>
      <c r="AC5" s="84" t="s">
        <v>17</v>
      </c>
      <c r="AD5" s="85" t="s">
        <v>18</v>
      </c>
      <c r="AE5" s="125">
        <v>4</v>
      </c>
      <c r="AF5" s="130">
        <v>123.4567</v>
      </c>
      <c r="AG5" s="86"/>
      <c r="AH5" s="86"/>
    </row>
    <row r="6" spans="1:37">
      <c r="A6" s="90" t="s">
        <v>115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25" t="s">
        <v>22</v>
      </c>
      <c r="AF6" s="128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8">
      <c r="A8" s="86"/>
      <c r="B8" s="106"/>
      <c r="C8" s="107"/>
      <c r="D8" s="152" t="s">
        <v>283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23</v>
      </c>
      <c r="B9" s="92" t="s">
        <v>24</v>
      </c>
      <c r="C9" s="92" t="s">
        <v>25</v>
      </c>
      <c r="D9" s="92" t="s">
        <v>26</v>
      </c>
      <c r="E9" s="92" t="s">
        <v>27</v>
      </c>
      <c r="F9" s="92" t="s">
        <v>28</v>
      </c>
      <c r="G9" s="92" t="s">
        <v>29</v>
      </c>
      <c r="H9" s="92" t="s">
        <v>30</v>
      </c>
      <c r="I9" s="92" t="s">
        <v>31</v>
      </c>
      <c r="J9" s="92" t="s">
        <v>32</v>
      </c>
      <c r="K9" s="109" t="s">
        <v>33</v>
      </c>
      <c r="L9" s="110"/>
      <c r="M9" s="111" t="s">
        <v>34</v>
      </c>
      <c r="N9" s="110"/>
      <c r="O9" s="92" t="s">
        <v>3</v>
      </c>
      <c r="P9" s="112" t="s">
        <v>35</v>
      </c>
      <c r="Q9" s="115" t="s">
        <v>27</v>
      </c>
      <c r="R9" s="115" t="s">
        <v>27</v>
      </c>
      <c r="S9" s="112" t="s">
        <v>27</v>
      </c>
      <c r="T9" s="116" t="s">
        <v>36</v>
      </c>
      <c r="U9" s="117" t="s">
        <v>37</v>
      </c>
      <c r="V9" s="118" t="s">
        <v>38</v>
      </c>
      <c r="W9" s="92" t="s">
        <v>39</v>
      </c>
      <c r="X9" s="92" t="s">
        <v>40</v>
      </c>
      <c r="Y9" s="92" t="s">
        <v>41</v>
      </c>
      <c r="Z9" s="131" t="s">
        <v>42</v>
      </c>
      <c r="AA9" s="131" t="s">
        <v>43</v>
      </c>
      <c r="AB9" s="92" t="s">
        <v>38</v>
      </c>
      <c r="AC9" s="92" t="s">
        <v>44</v>
      </c>
      <c r="AD9" s="92" t="s">
        <v>45</v>
      </c>
      <c r="AE9" s="132" t="s">
        <v>46</v>
      </c>
      <c r="AF9" s="132" t="s">
        <v>47</v>
      </c>
      <c r="AG9" s="132" t="s">
        <v>27</v>
      </c>
      <c r="AH9" s="132" t="s">
        <v>48</v>
      </c>
      <c r="AJ9" s="86" t="s">
        <v>130</v>
      </c>
      <c r="AK9" s="86" t="s">
        <v>132</v>
      </c>
    </row>
    <row r="10" spans="1:37">
      <c r="A10" s="94" t="s">
        <v>49</v>
      </c>
      <c r="B10" s="94" t="s">
        <v>50</v>
      </c>
      <c r="C10" s="108"/>
      <c r="D10" s="94" t="s">
        <v>51</v>
      </c>
      <c r="E10" s="94" t="s">
        <v>52</v>
      </c>
      <c r="F10" s="94" t="s">
        <v>53</v>
      </c>
      <c r="G10" s="94" t="s">
        <v>54</v>
      </c>
      <c r="H10" s="94" t="s">
        <v>55</v>
      </c>
      <c r="I10" s="94" t="s">
        <v>56</v>
      </c>
      <c r="J10" s="94"/>
      <c r="K10" s="94" t="s">
        <v>29</v>
      </c>
      <c r="L10" s="94" t="s">
        <v>32</v>
      </c>
      <c r="M10" s="113" t="s">
        <v>29</v>
      </c>
      <c r="N10" s="94" t="s">
        <v>32</v>
      </c>
      <c r="O10" s="94" t="s">
        <v>57</v>
      </c>
      <c r="P10" s="114"/>
      <c r="Q10" s="119" t="s">
        <v>58</v>
      </c>
      <c r="R10" s="119" t="s">
        <v>59</v>
      </c>
      <c r="S10" s="114" t="s">
        <v>60</v>
      </c>
      <c r="T10" s="120" t="s">
        <v>61</v>
      </c>
      <c r="U10" s="121" t="s">
        <v>62</v>
      </c>
      <c r="V10" s="122" t="s">
        <v>63</v>
      </c>
      <c r="W10" s="123"/>
      <c r="X10" s="124"/>
      <c r="Y10" s="124"/>
      <c r="Z10" s="133" t="s">
        <v>64</v>
      </c>
      <c r="AA10" s="133" t="s">
        <v>49</v>
      </c>
      <c r="AB10" s="94" t="s">
        <v>65</v>
      </c>
      <c r="AC10" s="124"/>
      <c r="AD10" s="124"/>
      <c r="AE10" s="134"/>
      <c r="AF10" s="134"/>
      <c r="AG10" s="134"/>
      <c r="AH10" s="134"/>
      <c r="AJ10" s="86" t="s">
        <v>131</v>
      </c>
      <c r="AK10" s="86" t="s">
        <v>133</v>
      </c>
    </row>
    <row r="12" spans="1:37">
      <c r="B12" s="144" t="s">
        <v>134</v>
      </c>
    </row>
    <row r="13" spans="1:37">
      <c r="B13" s="97" t="s">
        <v>135</v>
      </c>
    </row>
    <row r="14" spans="1:37">
      <c r="A14" s="95">
        <v>1</v>
      </c>
      <c r="B14" s="96" t="s">
        <v>136</v>
      </c>
      <c r="C14" s="97" t="s">
        <v>137</v>
      </c>
      <c r="D14" s="98" t="s">
        <v>138</v>
      </c>
      <c r="E14" s="99">
        <v>201</v>
      </c>
      <c r="F14" s="100" t="s">
        <v>139</v>
      </c>
      <c r="L14" s="102">
        <f t="shared" ref="L14:L43" si="0">E14*K14</f>
        <v>0</v>
      </c>
      <c r="N14" s="99">
        <f t="shared" ref="N14:N43" si="1">E14*M14</f>
        <v>0</v>
      </c>
      <c r="O14" s="100">
        <v>20</v>
      </c>
      <c r="P14" s="100" t="s">
        <v>140</v>
      </c>
      <c r="V14" s="103" t="s">
        <v>102</v>
      </c>
      <c r="W14" s="104">
        <v>11.859</v>
      </c>
      <c r="X14" s="97" t="s">
        <v>141</v>
      </c>
      <c r="Y14" s="97" t="s">
        <v>137</v>
      </c>
      <c r="Z14" s="100" t="s">
        <v>142</v>
      </c>
      <c r="AB14" s="100">
        <v>1</v>
      </c>
      <c r="AJ14" s="86" t="s">
        <v>143</v>
      </c>
      <c r="AK14" s="86" t="s">
        <v>144</v>
      </c>
    </row>
    <row r="15" spans="1:37">
      <c r="A15" s="95">
        <v>2</v>
      </c>
      <c r="B15" s="96" t="s">
        <v>145</v>
      </c>
      <c r="C15" s="97" t="s">
        <v>146</v>
      </c>
      <c r="D15" s="98" t="s">
        <v>147</v>
      </c>
      <c r="E15" s="99">
        <v>6.2110000000000003</v>
      </c>
      <c r="F15" s="100" t="s">
        <v>148</v>
      </c>
      <c r="K15" s="102">
        <v>1E-3</v>
      </c>
      <c r="L15" s="102">
        <f t="shared" si="0"/>
        <v>6.2110000000000004E-3</v>
      </c>
      <c r="N15" s="99">
        <f t="shared" si="1"/>
        <v>0</v>
      </c>
      <c r="O15" s="100">
        <v>20</v>
      </c>
      <c r="P15" s="100" t="s">
        <v>140</v>
      </c>
      <c r="V15" s="103" t="s">
        <v>95</v>
      </c>
      <c r="X15" s="97" t="s">
        <v>146</v>
      </c>
      <c r="Y15" s="97" t="s">
        <v>146</v>
      </c>
      <c r="Z15" s="100" t="s">
        <v>149</v>
      </c>
      <c r="AA15" s="97" t="s">
        <v>140</v>
      </c>
      <c r="AB15" s="100">
        <v>8</v>
      </c>
      <c r="AJ15" s="86" t="s">
        <v>150</v>
      </c>
      <c r="AK15" s="86" t="s">
        <v>144</v>
      </c>
    </row>
    <row r="16" spans="1:37">
      <c r="A16" s="95">
        <v>3</v>
      </c>
      <c r="B16" s="96" t="s">
        <v>136</v>
      </c>
      <c r="C16" s="97" t="s">
        <v>151</v>
      </c>
      <c r="D16" s="98" t="s">
        <v>152</v>
      </c>
      <c r="E16" s="99">
        <v>241.5</v>
      </c>
      <c r="F16" s="100" t="s">
        <v>139</v>
      </c>
      <c r="L16" s="102">
        <f t="shared" si="0"/>
        <v>0</v>
      </c>
      <c r="N16" s="99">
        <f t="shared" si="1"/>
        <v>0</v>
      </c>
      <c r="O16" s="100">
        <v>20</v>
      </c>
      <c r="P16" s="100" t="s">
        <v>140</v>
      </c>
      <c r="V16" s="103" t="s">
        <v>102</v>
      </c>
      <c r="W16" s="104">
        <v>4.1059999999999999</v>
      </c>
      <c r="X16" s="97" t="s">
        <v>153</v>
      </c>
      <c r="Y16" s="97" t="s">
        <v>151</v>
      </c>
      <c r="Z16" s="100" t="s">
        <v>142</v>
      </c>
      <c r="AB16" s="100">
        <v>1</v>
      </c>
      <c r="AJ16" s="86" t="s">
        <v>143</v>
      </c>
      <c r="AK16" s="86" t="s">
        <v>144</v>
      </c>
    </row>
    <row r="17" spans="1:37">
      <c r="A17" s="95">
        <v>4</v>
      </c>
      <c r="B17" s="96" t="s">
        <v>154</v>
      </c>
      <c r="C17" s="97" t="s">
        <v>155</v>
      </c>
      <c r="D17" s="98" t="s">
        <v>156</v>
      </c>
      <c r="E17" s="99">
        <v>245.25</v>
      </c>
      <c r="F17" s="100" t="s">
        <v>139</v>
      </c>
      <c r="L17" s="102">
        <f t="shared" si="0"/>
        <v>0</v>
      </c>
      <c r="N17" s="99">
        <f t="shared" si="1"/>
        <v>0</v>
      </c>
      <c r="O17" s="100">
        <v>20</v>
      </c>
      <c r="P17" s="100" t="s">
        <v>140</v>
      </c>
      <c r="V17" s="103" t="s">
        <v>102</v>
      </c>
      <c r="W17" s="104">
        <v>29.43</v>
      </c>
      <c r="X17" s="97" t="s">
        <v>157</v>
      </c>
      <c r="Y17" s="97" t="s">
        <v>155</v>
      </c>
      <c r="Z17" s="100" t="s">
        <v>142</v>
      </c>
      <c r="AB17" s="100">
        <v>1</v>
      </c>
      <c r="AJ17" s="86" t="s">
        <v>143</v>
      </c>
      <c r="AK17" s="86" t="s">
        <v>144</v>
      </c>
    </row>
    <row r="18" spans="1:37">
      <c r="A18" s="95">
        <v>5</v>
      </c>
      <c r="B18" s="96" t="s">
        <v>145</v>
      </c>
      <c r="C18" s="97" t="s">
        <v>158</v>
      </c>
      <c r="D18" s="98" t="s">
        <v>159</v>
      </c>
      <c r="E18" s="99">
        <v>19.62</v>
      </c>
      <c r="F18" s="100" t="s">
        <v>160</v>
      </c>
      <c r="K18" s="102">
        <v>1.5</v>
      </c>
      <c r="L18" s="102">
        <f t="shared" si="0"/>
        <v>29.43</v>
      </c>
      <c r="N18" s="99">
        <f t="shared" si="1"/>
        <v>0</v>
      </c>
      <c r="O18" s="100">
        <v>20</v>
      </c>
      <c r="P18" s="100" t="s">
        <v>140</v>
      </c>
      <c r="V18" s="103" t="s">
        <v>95</v>
      </c>
      <c r="X18" s="97" t="s">
        <v>161</v>
      </c>
      <c r="Y18" s="97" t="s">
        <v>158</v>
      </c>
      <c r="Z18" s="100" t="s">
        <v>162</v>
      </c>
      <c r="AA18" s="97" t="s">
        <v>140</v>
      </c>
      <c r="AB18" s="100">
        <v>8</v>
      </c>
      <c r="AJ18" s="86" t="s">
        <v>150</v>
      </c>
      <c r="AK18" s="86" t="s">
        <v>144</v>
      </c>
    </row>
    <row r="19" spans="1:37">
      <c r="A19" s="95">
        <v>6</v>
      </c>
      <c r="B19" s="96" t="s">
        <v>154</v>
      </c>
      <c r="C19" s="97" t="s">
        <v>163</v>
      </c>
      <c r="D19" s="98" t="s">
        <v>164</v>
      </c>
      <c r="E19" s="99">
        <v>285.75</v>
      </c>
      <c r="F19" s="100" t="s">
        <v>139</v>
      </c>
      <c r="L19" s="102">
        <f t="shared" si="0"/>
        <v>0</v>
      </c>
      <c r="N19" s="99">
        <f t="shared" si="1"/>
        <v>0</v>
      </c>
      <c r="O19" s="100">
        <v>20</v>
      </c>
      <c r="P19" s="100" t="s">
        <v>140</v>
      </c>
      <c r="V19" s="103" t="s">
        <v>102</v>
      </c>
      <c r="W19" s="104">
        <v>66.866</v>
      </c>
      <c r="X19" s="97" t="s">
        <v>165</v>
      </c>
      <c r="Y19" s="97" t="s">
        <v>163</v>
      </c>
      <c r="Z19" s="100" t="s">
        <v>142</v>
      </c>
      <c r="AB19" s="100">
        <v>7</v>
      </c>
      <c r="AJ19" s="86" t="s">
        <v>143</v>
      </c>
      <c r="AK19" s="86" t="s">
        <v>144</v>
      </c>
    </row>
    <row r="20" spans="1:37" ht="20.399999999999999">
      <c r="A20" s="95">
        <v>7</v>
      </c>
      <c r="B20" s="96" t="s">
        <v>166</v>
      </c>
      <c r="C20" s="97" t="s">
        <v>167</v>
      </c>
      <c r="D20" s="98" t="s">
        <v>168</v>
      </c>
      <c r="E20" s="99">
        <v>119</v>
      </c>
      <c r="F20" s="100" t="s">
        <v>169</v>
      </c>
      <c r="L20" s="102">
        <f t="shared" si="0"/>
        <v>0</v>
      </c>
      <c r="N20" s="99">
        <f t="shared" si="1"/>
        <v>0</v>
      </c>
      <c r="O20" s="100">
        <v>20</v>
      </c>
      <c r="P20" s="100" t="s">
        <v>140</v>
      </c>
      <c r="V20" s="103" t="s">
        <v>102</v>
      </c>
      <c r="W20" s="104">
        <v>19.754000000000001</v>
      </c>
      <c r="X20" s="97" t="s">
        <v>170</v>
      </c>
      <c r="Y20" s="97" t="s">
        <v>167</v>
      </c>
      <c r="Z20" s="100" t="s">
        <v>142</v>
      </c>
      <c r="AB20" s="100">
        <v>7</v>
      </c>
      <c r="AJ20" s="86" t="s">
        <v>143</v>
      </c>
      <c r="AK20" s="86" t="s">
        <v>144</v>
      </c>
    </row>
    <row r="21" spans="1:37">
      <c r="A21" s="95">
        <v>8</v>
      </c>
      <c r="B21" s="96" t="s">
        <v>166</v>
      </c>
      <c r="C21" s="97" t="s">
        <v>171</v>
      </c>
      <c r="D21" s="98" t="s">
        <v>172</v>
      </c>
      <c r="E21" s="99">
        <v>3.25</v>
      </c>
      <c r="F21" s="100" t="s">
        <v>139</v>
      </c>
      <c r="L21" s="102">
        <f t="shared" si="0"/>
        <v>0</v>
      </c>
      <c r="N21" s="99">
        <f t="shared" si="1"/>
        <v>0</v>
      </c>
      <c r="O21" s="100">
        <v>20</v>
      </c>
      <c r="P21" s="100" t="s">
        <v>140</v>
      </c>
      <c r="V21" s="103" t="s">
        <v>102</v>
      </c>
      <c r="W21" s="104">
        <v>4.5999999999999999E-2</v>
      </c>
      <c r="X21" s="97" t="s">
        <v>173</v>
      </c>
      <c r="Y21" s="97" t="s">
        <v>171</v>
      </c>
      <c r="Z21" s="100" t="s">
        <v>142</v>
      </c>
      <c r="AB21" s="100">
        <v>7</v>
      </c>
      <c r="AJ21" s="86" t="s">
        <v>143</v>
      </c>
      <c r="AK21" s="86" t="s">
        <v>144</v>
      </c>
    </row>
    <row r="22" spans="1:37">
      <c r="A22" s="95">
        <v>9</v>
      </c>
      <c r="B22" s="96" t="s">
        <v>166</v>
      </c>
      <c r="C22" s="97" t="s">
        <v>174</v>
      </c>
      <c r="D22" s="98" t="s">
        <v>175</v>
      </c>
      <c r="E22" s="99">
        <v>201</v>
      </c>
      <c r="F22" s="100" t="s">
        <v>139</v>
      </c>
      <c r="L22" s="102">
        <f t="shared" si="0"/>
        <v>0</v>
      </c>
      <c r="N22" s="99">
        <f t="shared" si="1"/>
        <v>0</v>
      </c>
      <c r="O22" s="100">
        <v>20</v>
      </c>
      <c r="P22" s="100" t="s">
        <v>140</v>
      </c>
      <c r="V22" s="103" t="s">
        <v>102</v>
      </c>
      <c r="W22" s="104">
        <v>0.60299999999999998</v>
      </c>
      <c r="X22" s="97" t="s">
        <v>176</v>
      </c>
      <c r="Y22" s="97" t="s">
        <v>174</v>
      </c>
      <c r="Z22" s="100" t="s">
        <v>142</v>
      </c>
      <c r="AB22" s="100">
        <v>1</v>
      </c>
      <c r="AJ22" s="86" t="s">
        <v>143</v>
      </c>
      <c r="AK22" s="86" t="s">
        <v>144</v>
      </c>
    </row>
    <row r="23" spans="1:37">
      <c r="A23" s="95">
        <v>10</v>
      </c>
      <c r="B23" s="96" t="s">
        <v>166</v>
      </c>
      <c r="C23" s="97" t="s">
        <v>177</v>
      </c>
      <c r="D23" s="98" t="s">
        <v>178</v>
      </c>
      <c r="E23" s="99">
        <v>201</v>
      </c>
      <c r="F23" s="100" t="s">
        <v>139</v>
      </c>
      <c r="L23" s="102">
        <f t="shared" si="0"/>
        <v>0</v>
      </c>
      <c r="N23" s="99">
        <f t="shared" si="1"/>
        <v>0</v>
      </c>
      <c r="O23" s="100">
        <v>20</v>
      </c>
      <c r="P23" s="100" t="s">
        <v>140</v>
      </c>
      <c r="V23" s="103" t="s">
        <v>102</v>
      </c>
      <c r="W23" s="104">
        <v>3.0150000000000001</v>
      </c>
      <c r="X23" s="97" t="s">
        <v>179</v>
      </c>
      <c r="Y23" s="97" t="s">
        <v>177</v>
      </c>
      <c r="Z23" s="100" t="s">
        <v>142</v>
      </c>
      <c r="AB23" s="100">
        <v>1</v>
      </c>
      <c r="AJ23" s="86" t="s">
        <v>143</v>
      </c>
      <c r="AK23" s="86" t="s">
        <v>144</v>
      </c>
    </row>
    <row r="24" spans="1:37">
      <c r="A24" s="95">
        <v>11</v>
      </c>
      <c r="B24" s="96" t="s">
        <v>166</v>
      </c>
      <c r="C24" s="97" t="s">
        <v>180</v>
      </c>
      <c r="D24" s="98" t="s">
        <v>181</v>
      </c>
      <c r="E24" s="99">
        <v>201</v>
      </c>
      <c r="F24" s="100" t="s">
        <v>139</v>
      </c>
      <c r="L24" s="102">
        <f t="shared" si="0"/>
        <v>0</v>
      </c>
      <c r="N24" s="99">
        <f t="shared" si="1"/>
        <v>0</v>
      </c>
      <c r="O24" s="100">
        <v>20</v>
      </c>
      <c r="P24" s="100" t="s">
        <v>140</v>
      </c>
      <c r="V24" s="103" t="s">
        <v>102</v>
      </c>
      <c r="W24" s="104">
        <v>0.20100000000000001</v>
      </c>
      <c r="X24" s="97" t="s">
        <v>182</v>
      </c>
      <c r="Y24" s="97" t="s">
        <v>180</v>
      </c>
      <c r="Z24" s="100" t="s">
        <v>142</v>
      </c>
      <c r="AB24" s="100">
        <v>1</v>
      </c>
      <c r="AJ24" s="86" t="s">
        <v>143</v>
      </c>
      <c r="AK24" s="86" t="s">
        <v>144</v>
      </c>
    </row>
    <row r="25" spans="1:37">
      <c r="A25" s="95">
        <v>12</v>
      </c>
      <c r="B25" s="96" t="s">
        <v>166</v>
      </c>
      <c r="C25" s="97" t="s">
        <v>183</v>
      </c>
      <c r="D25" s="98" t="s">
        <v>184</v>
      </c>
      <c r="E25" s="99">
        <v>201</v>
      </c>
      <c r="F25" s="100" t="s">
        <v>139</v>
      </c>
      <c r="L25" s="102">
        <f t="shared" si="0"/>
        <v>0</v>
      </c>
      <c r="N25" s="99">
        <f t="shared" si="1"/>
        <v>0</v>
      </c>
      <c r="O25" s="100">
        <v>20</v>
      </c>
      <c r="P25" s="100" t="s">
        <v>140</v>
      </c>
      <c r="V25" s="103" t="s">
        <v>102</v>
      </c>
      <c r="W25" s="104">
        <v>23.516999999999999</v>
      </c>
      <c r="X25" s="97" t="s">
        <v>185</v>
      </c>
      <c r="Y25" s="97" t="s">
        <v>183</v>
      </c>
      <c r="Z25" s="100" t="s">
        <v>162</v>
      </c>
      <c r="AB25" s="100">
        <v>7</v>
      </c>
      <c r="AJ25" s="86" t="s">
        <v>143</v>
      </c>
      <c r="AK25" s="86" t="s">
        <v>144</v>
      </c>
    </row>
    <row r="26" spans="1:37">
      <c r="A26" s="95">
        <v>13</v>
      </c>
      <c r="B26" s="96" t="s">
        <v>145</v>
      </c>
      <c r="C26" s="97" t="s">
        <v>186</v>
      </c>
      <c r="D26" s="98" t="s">
        <v>187</v>
      </c>
      <c r="E26" s="99">
        <v>241.2</v>
      </c>
      <c r="F26" s="100" t="s">
        <v>139</v>
      </c>
      <c r="L26" s="102">
        <f t="shared" si="0"/>
        <v>0</v>
      </c>
      <c r="N26" s="99">
        <f t="shared" si="1"/>
        <v>0</v>
      </c>
      <c r="O26" s="100">
        <v>20</v>
      </c>
      <c r="P26" s="100" t="s">
        <v>140</v>
      </c>
      <c r="V26" s="103" t="s">
        <v>95</v>
      </c>
      <c r="X26" s="97" t="s">
        <v>188</v>
      </c>
      <c r="Y26" s="97" t="s">
        <v>186</v>
      </c>
      <c r="Z26" s="100" t="s">
        <v>162</v>
      </c>
      <c r="AA26" s="97" t="s">
        <v>140</v>
      </c>
      <c r="AB26" s="100">
        <v>8</v>
      </c>
      <c r="AJ26" s="86" t="s">
        <v>150</v>
      </c>
      <c r="AK26" s="86" t="s">
        <v>144</v>
      </c>
    </row>
    <row r="27" spans="1:37">
      <c r="A27" s="95">
        <v>14</v>
      </c>
      <c r="B27" s="96" t="s">
        <v>166</v>
      </c>
      <c r="C27" s="97" t="s">
        <v>189</v>
      </c>
      <c r="D27" s="98" t="s">
        <v>190</v>
      </c>
      <c r="E27" s="99">
        <v>1</v>
      </c>
      <c r="F27" s="100" t="s">
        <v>169</v>
      </c>
      <c r="L27" s="102">
        <f t="shared" si="0"/>
        <v>0</v>
      </c>
      <c r="N27" s="99">
        <f t="shared" si="1"/>
        <v>0</v>
      </c>
      <c r="O27" s="100">
        <v>20</v>
      </c>
      <c r="P27" s="100" t="s">
        <v>140</v>
      </c>
      <c r="V27" s="103" t="s">
        <v>102</v>
      </c>
      <c r="W27" s="104">
        <v>0.27400000000000002</v>
      </c>
      <c r="X27" s="97" t="s">
        <v>191</v>
      </c>
      <c r="Y27" s="97" t="s">
        <v>189</v>
      </c>
      <c r="Z27" s="100" t="s">
        <v>142</v>
      </c>
      <c r="AB27" s="100">
        <v>1</v>
      </c>
      <c r="AJ27" s="86" t="s">
        <v>143</v>
      </c>
      <c r="AK27" s="86" t="s">
        <v>144</v>
      </c>
    </row>
    <row r="28" spans="1:37">
      <c r="A28" s="95">
        <v>15</v>
      </c>
      <c r="B28" s="96" t="s">
        <v>166</v>
      </c>
      <c r="C28" s="97" t="s">
        <v>192</v>
      </c>
      <c r="D28" s="98" t="s">
        <v>193</v>
      </c>
      <c r="E28" s="99">
        <v>2</v>
      </c>
      <c r="F28" s="100" t="s">
        <v>169</v>
      </c>
      <c r="L28" s="102">
        <f t="shared" si="0"/>
        <v>0</v>
      </c>
      <c r="N28" s="99">
        <f t="shared" si="1"/>
        <v>0</v>
      </c>
      <c r="O28" s="100">
        <v>20</v>
      </c>
      <c r="P28" s="100" t="s">
        <v>140</v>
      </c>
      <c r="V28" s="103" t="s">
        <v>102</v>
      </c>
      <c r="W28" s="104">
        <v>1.494</v>
      </c>
      <c r="X28" s="97" t="s">
        <v>194</v>
      </c>
      <c r="Y28" s="97" t="s">
        <v>192</v>
      </c>
      <c r="Z28" s="100" t="s">
        <v>142</v>
      </c>
      <c r="AB28" s="100">
        <v>1</v>
      </c>
      <c r="AJ28" s="86" t="s">
        <v>143</v>
      </c>
      <c r="AK28" s="86" t="s">
        <v>144</v>
      </c>
    </row>
    <row r="29" spans="1:37">
      <c r="A29" s="95">
        <v>16</v>
      </c>
      <c r="B29" s="96" t="s">
        <v>145</v>
      </c>
      <c r="C29" s="97" t="s">
        <v>195</v>
      </c>
      <c r="D29" s="98" t="s">
        <v>196</v>
      </c>
      <c r="E29" s="99">
        <v>1</v>
      </c>
      <c r="F29" s="100" t="s">
        <v>169</v>
      </c>
      <c r="K29" s="102">
        <v>4.0000000000000001E-3</v>
      </c>
      <c r="L29" s="102">
        <f t="shared" si="0"/>
        <v>4.0000000000000001E-3</v>
      </c>
      <c r="N29" s="99">
        <f t="shared" si="1"/>
        <v>0</v>
      </c>
      <c r="O29" s="100">
        <v>20</v>
      </c>
      <c r="P29" s="100" t="s">
        <v>140</v>
      </c>
      <c r="V29" s="103" t="s">
        <v>95</v>
      </c>
      <c r="X29" s="97" t="s">
        <v>195</v>
      </c>
      <c r="Y29" s="97" t="s">
        <v>195</v>
      </c>
      <c r="Z29" s="100" t="s">
        <v>197</v>
      </c>
      <c r="AA29" s="97" t="s">
        <v>140</v>
      </c>
      <c r="AB29" s="100">
        <v>8</v>
      </c>
      <c r="AJ29" s="86" t="s">
        <v>150</v>
      </c>
      <c r="AK29" s="86" t="s">
        <v>144</v>
      </c>
    </row>
    <row r="30" spans="1:37" ht="20.399999999999999">
      <c r="A30" s="95">
        <v>17</v>
      </c>
      <c r="B30" s="96" t="s">
        <v>145</v>
      </c>
      <c r="C30" s="97" t="s">
        <v>198</v>
      </c>
      <c r="D30" s="98" t="s">
        <v>199</v>
      </c>
      <c r="E30" s="99">
        <v>2</v>
      </c>
      <c r="F30" s="100" t="s">
        <v>169</v>
      </c>
      <c r="K30" s="102">
        <v>4.0000000000000001E-3</v>
      </c>
      <c r="L30" s="102">
        <f t="shared" si="0"/>
        <v>8.0000000000000002E-3</v>
      </c>
      <c r="N30" s="99">
        <f t="shared" si="1"/>
        <v>0</v>
      </c>
      <c r="O30" s="100">
        <v>20</v>
      </c>
      <c r="P30" s="100" t="s">
        <v>140</v>
      </c>
      <c r="V30" s="103" t="s">
        <v>95</v>
      </c>
      <c r="X30" s="97" t="s">
        <v>198</v>
      </c>
      <c r="Y30" s="97" t="s">
        <v>198</v>
      </c>
      <c r="Z30" s="100" t="s">
        <v>197</v>
      </c>
      <c r="AA30" s="97" t="s">
        <v>140</v>
      </c>
      <c r="AB30" s="100">
        <v>8</v>
      </c>
      <c r="AJ30" s="86" t="s">
        <v>150</v>
      </c>
      <c r="AK30" s="86" t="s">
        <v>144</v>
      </c>
    </row>
    <row r="31" spans="1:37" ht="20.399999999999999">
      <c r="A31" s="95">
        <v>18</v>
      </c>
      <c r="B31" s="96" t="s">
        <v>166</v>
      </c>
      <c r="C31" s="97" t="s">
        <v>200</v>
      </c>
      <c r="D31" s="98" t="s">
        <v>201</v>
      </c>
      <c r="E31" s="99">
        <v>92</v>
      </c>
      <c r="F31" s="100" t="s">
        <v>169</v>
      </c>
      <c r="L31" s="102">
        <f t="shared" si="0"/>
        <v>0</v>
      </c>
      <c r="N31" s="99">
        <f t="shared" si="1"/>
        <v>0</v>
      </c>
      <c r="O31" s="100">
        <v>20</v>
      </c>
      <c r="P31" s="100" t="s">
        <v>140</v>
      </c>
      <c r="V31" s="103" t="s">
        <v>102</v>
      </c>
      <c r="W31" s="104">
        <v>8.74</v>
      </c>
      <c r="X31" s="97" t="s">
        <v>202</v>
      </c>
      <c r="Y31" s="97" t="s">
        <v>200</v>
      </c>
      <c r="Z31" s="100" t="s">
        <v>142</v>
      </c>
      <c r="AB31" s="100">
        <v>7</v>
      </c>
      <c r="AJ31" s="86" t="s">
        <v>143</v>
      </c>
      <c r="AK31" s="86" t="s">
        <v>144</v>
      </c>
    </row>
    <row r="32" spans="1:37">
      <c r="A32" s="95">
        <v>19</v>
      </c>
      <c r="B32" s="96" t="s">
        <v>145</v>
      </c>
      <c r="C32" s="97" t="s">
        <v>203</v>
      </c>
      <c r="D32" s="98" t="s">
        <v>204</v>
      </c>
      <c r="E32" s="99">
        <v>92</v>
      </c>
      <c r="F32" s="100" t="s">
        <v>169</v>
      </c>
      <c r="K32" s="102">
        <v>2E-3</v>
      </c>
      <c r="L32" s="102">
        <f t="shared" si="0"/>
        <v>0.184</v>
      </c>
      <c r="N32" s="99">
        <f t="shared" si="1"/>
        <v>0</v>
      </c>
      <c r="O32" s="100">
        <v>20</v>
      </c>
      <c r="P32" s="100" t="s">
        <v>140</v>
      </c>
      <c r="V32" s="103" t="s">
        <v>95</v>
      </c>
      <c r="X32" s="97" t="s">
        <v>205</v>
      </c>
      <c r="Y32" s="97" t="s">
        <v>203</v>
      </c>
      <c r="Z32" s="100" t="s">
        <v>197</v>
      </c>
      <c r="AA32" s="97" t="s">
        <v>140</v>
      </c>
      <c r="AB32" s="100">
        <v>8</v>
      </c>
      <c r="AJ32" s="86" t="s">
        <v>150</v>
      </c>
      <c r="AK32" s="86" t="s">
        <v>144</v>
      </c>
    </row>
    <row r="33" spans="1:37" ht="20.399999999999999">
      <c r="A33" s="95">
        <v>20</v>
      </c>
      <c r="B33" s="96" t="s">
        <v>166</v>
      </c>
      <c r="C33" s="97" t="s">
        <v>206</v>
      </c>
      <c r="D33" s="98" t="s">
        <v>207</v>
      </c>
      <c r="E33" s="99">
        <v>27</v>
      </c>
      <c r="F33" s="100" t="s">
        <v>169</v>
      </c>
      <c r="L33" s="102">
        <f t="shared" si="0"/>
        <v>0</v>
      </c>
      <c r="N33" s="99">
        <f t="shared" si="1"/>
        <v>0</v>
      </c>
      <c r="O33" s="100">
        <v>20</v>
      </c>
      <c r="P33" s="100" t="s">
        <v>140</v>
      </c>
      <c r="V33" s="103" t="s">
        <v>102</v>
      </c>
      <c r="W33" s="104">
        <v>2.5649999999999999</v>
      </c>
      <c r="X33" s="97" t="s">
        <v>202</v>
      </c>
      <c r="Y33" s="97" t="s">
        <v>206</v>
      </c>
      <c r="Z33" s="100" t="s">
        <v>142</v>
      </c>
      <c r="AB33" s="100">
        <v>1</v>
      </c>
      <c r="AJ33" s="86" t="s">
        <v>143</v>
      </c>
      <c r="AK33" s="86" t="s">
        <v>144</v>
      </c>
    </row>
    <row r="34" spans="1:37">
      <c r="A34" s="95">
        <v>21</v>
      </c>
      <c r="B34" s="96" t="s">
        <v>145</v>
      </c>
      <c r="C34" s="97" t="s">
        <v>208</v>
      </c>
      <c r="D34" s="98" t="s">
        <v>209</v>
      </c>
      <c r="E34" s="99">
        <v>27</v>
      </c>
      <c r="F34" s="100" t="s">
        <v>169</v>
      </c>
      <c r="K34" s="102">
        <v>4.0000000000000001E-3</v>
      </c>
      <c r="L34" s="102">
        <f t="shared" si="0"/>
        <v>0.108</v>
      </c>
      <c r="N34" s="99">
        <f t="shared" si="1"/>
        <v>0</v>
      </c>
      <c r="O34" s="100">
        <v>20</v>
      </c>
      <c r="P34" s="100" t="s">
        <v>140</v>
      </c>
      <c r="V34" s="103" t="s">
        <v>95</v>
      </c>
      <c r="X34" s="97" t="s">
        <v>210</v>
      </c>
      <c r="Y34" s="97" t="s">
        <v>208</v>
      </c>
      <c r="Z34" s="100" t="s">
        <v>197</v>
      </c>
      <c r="AA34" s="97" t="s">
        <v>140</v>
      </c>
      <c r="AB34" s="100">
        <v>8</v>
      </c>
      <c r="AJ34" s="86" t="s">
        <v>150</v>
      </c>
      <c r="AK34" s="86" t="s">
        <v>144</v>
      </c>
    </row>
    <row r="35" spans="1:37">
      <c r="A35" s="95">
        <v>22</v>
      </c>
      <c r="B35" s="96" t="s">
        <v>166</v>
      </c>
      <c r="C35" s="97" t="s">
        <v>211</v>
      </c>
      <c r="D35" s="98" t="s">
        <v>212</v>
      </c>
      <c r="E35" s="99">
        <v>3</v>
      </c>
      <c r="F35" s="100" t="s">
        <v>169</v>
      </c>
      <c r="L35" s="102">
        <f t="shared" si="0"/>
        <v>0</v>
      </c>
      <c r="N35" s="99">
        <f t="shared" si="1"/>
        <v>0</v>
      </c>
      <c r="O35" s="100">
        <v>20</v>
      </c>
      <c r="P35" s="100" t="s">
        <v>140</v>
      </c>
      <c r="V35" s="103" t="s">
        <v>102</v>
      </c>
      <c r="W35" s="104">
        <v>0.66</v>
      </c>
      <c r="X35" s="97" t="s">
        <v>213</v>
      </c>
      <c r="Y35" s="97" t="s">
        <v>211</v>
      </c>
      <c r="Z35" s="100" t="s">
        <v>142</v>
      </c>
      <c r="AB35" s="100">
        <v>7</v>
      </c>
      <c r="AJ35" s="86" t="s">
        <v>143</v>
      </c>
      <c r="AK35" s="86" t="s">
        <v>144</v>
      </c>
    </row>
    <row r="36" spans="1:37" ht="20.399999999999999">
      <c r="A36" s="95">
        <v>23</v>
      </c>
      <c r="B36" s="96" t="s">
        <v>166</v>
      </c>
      <c r="C36" s="97" t="s">
        <v>214</v>
      </c>
      <c r="D36" s="98" t="s">
        <v>215</v>
      </c>
      <c r="E36" s="99">
        <v>245.25</v>
      </c>
      <c r="F36" s="100" t="s">
        <v>139</v>
      </c>
      <c r="L36" s="102">
        <f t="shared" si="0"/>
        <v>0</v>
      </c>
      <c r="N36" s="99">
        <f t="shared" si="1"/>
        <v>0</v>
      </c>
      <c r="O36" s="100">
        <v>20</v>
      </c>
      <c r="P36" s="100" t="s">
        <v>140</v>
      </c>
      <c r="V36" s="103" t="s">
        <v>102</v>
      </c>
      <c r="W36" s="104">
        <v>0.73599999999999999</v>
      </c>
      <c r="X36" s="97" t="s">
        <v>216</v>
      </c>
      <c r="Y36" s="97" t="s">
        <v>214</v>
      </c>
      <c r="Z36" s="100" t="s">
        <v>142</v>
      </c>
      <c r="AB36" s="100">
        <v>1</v>
      </c>
      <c r="AJ36" s="86" t="s">
        <v>143</v>
      </c>
      <c r="AK36" s="86" t="s">
        <v>144</v>
      </c>
    </row>
    <row r="37" spans="1:37">
      <c r="A37" s="95">
        <v>24</v>
      </c>
      <c r="B37" s="96" t="s">
        <v>145</v>
      </c>
      <c r="C37" s="97" t="s">
        <v>217</v>
      </c>
      <c r="D37" s="98" t="s">
        <v>218</v>
      </c>
      <c r="E37" s="99">
        <v>245.25</v>
      </c>
      <c r="F37" s="100" t="s">
        <v>139</v>
      </c>
      <c r="K37" s="102">
        <v>2.5000000000000001E-2</v>
      </c>
      <c r="L37" s="102">
        <f t="shared" si="0"/>
        <v>6.1312500000000005</v>
      </c>
      <c r="N37" s="99">
        <f t="shared" si="1"/>
        <v>0</v>
      </c>
      <c r="O37" s="100">
        <v>20</v>
      </c>
      <c r="P37" s="100" t="s">
        <v>140</v>
      </c>
      <c r="V37" s="103" t="s">
        <v>95</v>
      </c>
      <c r="X37" s="97" t="s">
        <v>219</v>
      </c>
      <c r="Y37" s="97" t="s">
        <v>217</v>
      </c>
      <c r="Z37" s="100" t="s">
        <v>220</v>
      </c>
      <c r="AA37" s="97" t="s">
        <v>140</v>
      </c>
      <c r="AB37" s="100">
        <v>8</v>
      </c>
      <c r="AJ37" s="86" t="s">
        <v>150</v>
      </c>
      <c r="AK37" s="86" t="s">
        <v>144</v>
      </c>
    </row>
    <row r="38" spans="1:37">
      <c r="A38" s="95">
        <v>25</v>
      </c>
      <c r="B38" s="96" t="s">
        <v>166</v>
      </c>
      <c r="C38" s="97" t="s">
        <v>221</v>
      </c>
      <c r="D38" s="98" t="s">
        <v>222</v>
      </c>
      <c r="E38" s="99">
        <v>6</v>
      </c>
      <c r="F38" s="100" t="s">
        <v>169</v>
      </c>
      <c r="L38" s="102">
        <f t="shared" si="0"/>
        <v>0</v>
      </c>
      <c r="N38" s="99">
        <f t="shared" si="1"/>
        <v>0</v>
      </c>
      <c r="O38" s="100">
        <v>20</v>
      </c>
      <c r="P38" s="100" t="s">
        <v>140</v>
      </c>
      <c r="V38" s="103" t="s">
        <v>102</v>
      </c>
      <c r="W38" s="104">
        <v>0.46200000000000002</v>
      </c>
      <c r="X38" s="97" t="s">
        <v>223</v>
      </c>
      <c r="Y38" s="97" t="s">
        <v>221</v>
      </c>
      <c r="Z38" s="100" t="s">
        <v>142</v>
      </c>
      <c r="AB38" s="100">
        <v>1</v>
      </c>
      <c r="AJ38" s="86" t="s">
        <v>143</v>
      </c>
      <c r="AK38" s="86" t="s">
        <v>144</v>
      </c>
    </row>
    <row r="39" spans="1:37">
      <c r="A39" s="95">
        <v>26</v>
      </c>
      <c r="B39" s="96" t="s">
        <v>145</v>
      </c>
      <c r="C39" s="97" t="s">
        <v>224</v>
      </c>
      <c r="D39" s="98" t="s">
        <v>225</v>
      </c>
      <c r="E39" s="99">
        <v>6</v>
      </c>
      <c r="F39" s="100" t="s">
        <v>169</v>
      </c>
      <c r="K39" s="102">
        <v>1.2E-2</v>
      </c>
      <c r="L39" s="102">
        <f t="shared" si="0"/>
        <v>7.2000000000000008E-2</v>
      </c>
      <c r="N39" s="99">
        <f t="shared" si="1"/>
        <v>0</v>
      </c>
      <c r="O39" s="100">
        <v>20</v>
      </c>
      <c r="P39" s="100" t="s">
        <v>140</v>
      </c>
      <c r="V39" s="103" t="s">
        <v>95</v>
      </c>
      <c r="X39" s="97" t="s">
        <v>224</v>
      </c>
      <c r="Y39" s="97" t="s">
        <v>224</v>
      </c>
      <c r="Z39" s="100" t="s">
        <v>162</v>
      </c>
      <c r="AA39" s="97" t="s">
        <v>140</v>
      </c>
      <c r="AB39" s="100">
        <v>8</v>
      </c>
      <c r="AJ39" s="86" t="s">
        <v>150</v>
      </c>
      <c r="AK39" s="86" t="s">
        <v>144</v>
      </c>
    </row>
    <row r="40" spans="1:37">
      <c r="A40" s="95">
        <v>27</v>
      </c>
      <c r="B40" s="96" t="s">
        <v>166</v>
      </c>
      <c r="C40" s="97" t="s">
        <v>226</v>
      </c>
      <c r="D40" s="98" t="s">
        <v>227</v>
      </c>
      <c r="E40" s="99">
        <v>44.25</v>
      </c>
      <c r="F40" s="100" t="s">
        <v>139</v>
      </c>
      <c r="L40" s="102">
        <f t="shared" si="0"/>
        <v>0</v>
      </c>
      <c r="N40" s="99">
        <f t="shared" si="1"/>
        <v>0</v>
      </c>
      <c r="O40" s="100">
        <v>20</v>
      </c>
      <c r="P40" s="100" t="s">
        <v>140</v>
      </c>
      <c r="V40" s="103" t="s">
        <v>102</v>
      </c>
      <c r="W40" s="104">
        <v>3.7170000000000001</v>
      </c>
      <c r="X40" s="97" t="s">
        <v>228</v>
      </c>
      <c r="Y40" s="97" t="s">
        <v>226</v>
      </c>
      <c r="Z40" s="100" t="s">
        <v>162</v>
      </c>
      <c r="AB40" s="100">
        <v>1</v>
      </c>
      <c r="AJ40" s="86" t="s">
        <v>143</v>
      </c>
      <c r="AK40" s="86" t="s">
        <v>144</v>
      </c>
    </row>
    <row r="41" spans="1:37">
      <c r="A41" s="95">
        <v>28</v>
      </c>
      <c r="B41" s="96" t="s">
        <v>145</v>
      </c>
      <c r="C41" s="97" t="s">
        <v>229</v>
      </c>
      <c r="D41" s="98" t="s">
        <v>230</v>
      </c>
      <c r="E41" s="99">
        <v>1.593</v>
      </c>
      <c r="F41" s="100" t="s">
        <v>160</v>
      </c>
      <c r="K41" s="102">
        <v>0.6</v>
      </c>
      <c r="L41" s="102">
        <f t="shared" si="0"/>
        <v>0.95579999999999998</v>
      </c>
      <c r="N41" s="99">
        <f t="shared" si="1"/>
        <v>0</v>
      </c>
      <c r="O41" s="100">
        <v>20</v>
      </c>
      <c r="P41" s="100" t="s">
        <v>140</v>
      </c>
      <c r="V41" s="103" t="s">
        <v>95</v>
      </c>
      <c r="X41" s="97" t="s">
        <v>229</v>
      </c>
      <c r="Y41" s="97" t="s">
        <v>229</v>
      </c>
      <c r="Z41" s="100" t="s">
        <v>220</v>
      </c>
      <c r="AA41" s="97" t="s">
        <v>140</v>
      </c>
      <c r="AB41" s="100">
        <v>2</v>
      </c>
      <c r="AJ41" s="86" t="s">
        <v>150</v>
      </c>
      <c r="AK41" s="86" t="s">
        <v>144</v>
      </c>
    </row>
    <row r="42" spans="1:37">
      <c r="A42" s="95">
        <v>29</v>
      </c>
      <c r="B42" s="96" t="s">
        <v>166</v>
      </c>
      <c r="C42" s="97" t="s">
        <v>231</v>
      </c>
      <c r="D42" s="98" t="s">
        <v>232</v>
      </c>
      <c r="E42" s="99">
        <v>50</v>
      </c>
      <c r="F42" s="100" t="s">
        <v>169</v>
      </c>
      <c r="L42" s="102">
        <f t="shared" si="0"/>
        <v>0</v>
      </c>
      <c r="N42" s="99">
        <f t="shared" si="1"/>
        <v>0</v>
      </c>
      <c r="O42" s="100">
        <v>20</v>
      </c>
      <c r="P42" s="100" t="s">
        <v>140</v>
      </c>
      <c r="V42" s="103" t="s">
        <v>102</v>
      </c>
      <c r="W42" s="104">
        <v>34.25</v>
      </c>
      <c r="X42" s="97" t="s">
        <v>233</v>
      </c>
      <c r="Y42" s="97" t="s">
        <v>231</v>
      </c>
      <c r="Z42" s="100" t="s">
        <v>162</v>
      </c>
      <c r="AB42" s="100">
        <v>7</v>
      </c>
      <c r="AJ42" s="86" t="s">
        <v>143</v>
      </c>
      <c r="AK42" s="86" t="s">
        <v>144</v>
      </c>
    </row>
    <row r="43" spans="1:37">
      <c r="A43" s="95">
        <v>30</v>
      </c>
      <c r="B43" s="96" t="s">
        <v>145</v>
      </c>
      <c r="C43" s="97" t="s">
        <v>234</v>
      </c>
      <c r="D43" s="98" t="s">
        <v>235</v>
      </c>
      <c r="E43" s="99">
        <v>2.5</v>
      </c>
      <c r="F43" s="100" t="s">
        <v>236</v>
      </c>
      <c r="K43" s="102">
        <v>1</v>
      </c>
      <c r="L43" s="102">
        <f t="shared" si="0"/>
        <v>2.5</v>
      </c>
      <c r="N43" s="99">
        <f t="shared" si="1"/>
        <v>0</v>
      </c>
      <c r="O43" s="100">
        <v>20</v>
      </c>
      <c r="P43" s="100" t="s">
        <v>140</v>
      </c>
      <c r="V43" s="103" t="s">
        <v>95</v>
      </c>
      <c r="X43" s="97" t="s">
        <v>234</v>
      </c>
      <c r="Y43" s="97" t="s">
        <v>234</v>
      </c>
      <c r="Z43" s="100" t="s">
        <v>162</v>
      </c>
      <c r="AA43" s="97" t="s">
        <v>140</v>
      </c>
      <c r="AB43" s="100">
        <v>8</v>
      </c>
      <c r="AJ43" s="86" t="s">
        <v>150</v>
      </c>
      <c r="AK43" s="86" t="s">
        <v>144</v>
      </c>
    </row>
    <row r="44" spans="1:37">
      <c r="D44" s="146" t="s">
        <v>237</v>
      </c>
      <c r="E44" s="147"/>
      <c r="H44" s="147"/>
      <c r="I44" s="147"/>
      <c r="J44" s="147"/>
      <c r="L44" s="148">
        <f>SUM(L12:L43)</f>
        <v>39.39926100000001</v>
      </c>
      <c r="N44" s="149">
        <f>SUM(N12:N43)</f>
        <v>0</v>
      </c>
      <c r="W44" s="104">
        <f>SUM(W12:W43)</f>
        <v>212.29499999999996</v>
      </c>
    </row>
    <row r="46" spans="1:37">
      <c r="B46" s="97" t="s">
        <v>238</v>
      </c>
    </row>
    <row r="47" spans="1:37">
      <c r="A47" s="95">
        <v>31</v>
      </c>
      <c r="B47" s="96" t="s">
        <v>239</v>
      </c>
      <c r="C47" s="97" t="s">
        <v>240</v>
      </c>
      <c r="D47" s="98" t="s">
        <v>241</v>
      </c>
      <c r="E47" s="99">
        <v>84.75</v>
      </c>
      <c r="F47" s="100" t="s">
        <v>139</v>
      </c>
      <c r="K47" s="102">
        <v>3.0000000000000001E-5</v>
      </c>
      <c r="L47" s="102">
        <f>E47*K47</f>
        <v>2.5425000000000001E-3</v>
      </c>
      <c r="N47" s="99">
        <f>E47*M47</f>
        <v>0</v>
      </c>
      <c r="O47" s="100">
        <v>20</v>
      </c>
      <c r="P47" s="100" t="s">
        <v>140</v>
      </c>
      <c r="V47" s="103" t="s">
        <v>102</v>
      </c>
      <c r="W47" s="104">
        <v>2.6269999999999998</v>
      </c>
      <c r="X47" s="97" t="s">
        <v>242</v>
      </c>
      <c r="Y47" s="97" t="s">
        <v>240</v>
      </c>
      <c r="Z47" s="100" t="s">
        <v>243</v>
      </c>
      <c r="AB47" s="100">
        <v>1</v>
      </c>
      <c r="AJ47" s="86" t="s">
        <v>143</v>
      </c>
      <c r="AK47" s="86" t="s">
        <v>144</v>
      </c>
    </row>
    <row r="48" spans="1:37">
      <c r="A48" s="95">
        <v>32</v>
      </c>
      <c r="B48" s="96" t="s">
        <v>145</v>
      </c>
      <c r="C48" s="97" t="s">
        <v>244</v>
      </c>
      <c r="D48" s="98" t="s">
        <v>245</v>
      </c>
      <c r="E48" s="99">
        <v>48.6</v>
      </c>
      <c r="F48" s="100" t="s">
        <v>139</v>
      </c>
      <c r="L48" s="102">
        <f>E48*K48</f>
        <v>0</v>
      </c>
      <c r="N48" s="99">
        <f>E48*M48</f>
        <v>0</v>
      </c>
      <c r="O48" s="100">
        <v>20</v>
      </c>
      <c r="P48" s="100" t="s">
        <v>140</v>
      </c>
      <c r="V48" s="103" t="s">
        <v>95</v>
      </c>
      <c r="X48" s="97" t="s">
        <v>244</v>
      </c>
      <c r="Y48" s="97" t="s">
        <v>244</v>
      </c>
      <c r="Z48" s="100" t="s">
        <v>162</v>
      </c>
      <c r="AA48" s="97" t="s">
        <v>140</v>
      </c>
      <c r="AB48" s="100">
        <v>2</v>
      </c>
      <c r="AJ48" s="86" t="s">
        <v>150</v>
      </c>
      <c r="AK48" s="86" t="s">
        <v>144</v>
      </c>
    </row>
    <row r="49" spans="1:37">
      <c r="A49" s="95">
        <v>33</v>
      </c>
      <c r="B49" s="96" t="s">
        <v>145</v>
      </c>
      <c r="C49" s="97" t="s">
        <v>246</v>
      </c>
      <c r="D49" s="98" t="s">
        <v>247</v>
      </c>
      <c r="E49" s="99">
        <v>53.1</v>
      </c>
      <c r="F49" s="100" t="s">
        <v>139</v>
      </c>
      <c r="L49" s="102">
        <f>E49*K49</f>
        <v>0</v>
      </c>
      <c r="N49" s="99">
        <f>E49*M49</f>
        <v>0</v>
      </c>
      <c r="O49" s="100">
        <v>20</v>
      </c>
      <c r="P49" s="100" t="s">
        <v>140</v>
      </c>
      <c r="V49" s="103" t="s">
        <v>95</v>
      </c>
      <c r="X49" s="97" t="s">
        <v>246</v>
      </c>
      <c r="Y49" s="97" t="s">
        <v>246</v>
      </c>
      <c r="Z49" s="100" t="s">
        <v>248</v>
      </c>
      <c r="AA49" s="97" t="s">
        <v>249</v>
      </c>
      <c r="AB49" s="100">
        <v>8</v>
      </c>
      <c r="AJ49" s="86" t="s">
        <v>150</v>
      </c>
      <c r="AK49" s="86" t="s">
        <v>144</v>
      </c>
    </row>
    <row r="50" spans="1:37">
      <c r="D50" s="146" t="s">
        <v>250</v>
      </c>
      <c r="E50" s="147"/>
      <c r="H50" s="147"/>
      <c r="I50" s="147"/>
      <c r="J50" s="147"/>
      <c r="L50" s="148">
        <f>SUM(L46:L49)</f>
        <v>2.5425000000000001E-3</v>
      </c>
      <c r="N50" s="149">
        <f>SUM(N46:N49)</f>
        <v>0</v>
      </c>
      <c r="W50" s="104">
        <f>SUM(W46:W49)</f>
        <v>2.6269999999999998</v>
      </c>
    </row>
    <row r="52" spans="1:37">
      <c r="B52" s="97" t="s">
        <v>251</v>
      </c>
    </row>
    <row r="53" spans="1:37">
      <c r="A53" s="95">
        <v>34</v>
      </c>
      <c r="B53" s="96" t="s">
        <v>252</v>
      </c>
      <c r="C53" s="97" t="s">
        <v>253</v>
      </c>
      <c r="D53" s="98" t="s">
        <v>254</v>
      </c>
      <c r="E53" s="99">
        <v>40.5</v>
      </c>
      <c r="F53" s="100" t="s">
        <v>139</v>
      </c>
      <c r="K53" s="102">
        <v>0.29160000000000003</v>
      </c>
      <c r="L53" s="102">
        <f>E53*K53</f>
        <v>11.809800000000001</v>
      </c>
      <c r="N53" s="99">
        <f>E53*M53</f>
        <v>0</v>
      </c>
      <c r="O53" s="100">
        <v>20</v>
      </c>
      <c r="P53" s="100" t="s">
        <v>140</v>
      </c>
      <c r="V53" s="103" t="s">
        <v>102</v>
      </c>
      <c r="W53" s="104">
        <v>1.296</v>
      </c>
      <c r="X53" s="97" t="s">
        <v>255</v>
      </c>
      <c r="Y53" s="97" t="s">
        <v>253</v>
      </c>
      <c r="Z53" s="100" t="s">
        <v>256</v>
      </c>
      <c r="AB53" s="100">
        <v>1</v>
      </c>
      <c r="AJ53" s="86" t="s">
        <v>143</v>
      </c>
      <c r="AK53" s="86" t="s">
        <v>144</v>
      </c>
    </row>
    <row r="54" spans="1:37">
      <c r="A54" s="95">
        <v>35</v>
      </c>
      <c r="B54" s="96" t="s">
        <v>252</v>
      </c>
      <c r="C54" s="97" t="s">
        <v>257</v>
      </c>
      <c r="D54" s="98" t="s">
        <v>258</v>
      </c>
      <c r="E54" s="99">
        <v>5.85</v>
      </c>
      <c r="F54" s="100" t="s">
        <v>139</v>
      </c>
      <c r="K54" s="102">
        <v>8.4199999999999997E-2</v>
      </c>
      <c r="L54" s="102">
        <f>E54*K54</f>
        <v>0.49256999999999995</v>
      </c>
      <c r="N54" s="99">
        <f>E54*M54</f>
        <v>0</v>
      </c>
      <c r="O54" s="100">
        <v>20</v>
      </c>
      <c r="P54" s="100" t="s">
        <v>140</v>
      </c>
      <c r="V54" s="103" t="s">
        <v>102</v>
      </c>
      <c r="W54" s="104">
        <v>4.2119999999999997</v>
      </c>
      <c r="X54" s="97" t="s">
        <v>259</v>
      </c>
      <c r="Y54" s="97" t="s">
        <v>257</v>
      </c>
      <c r="Z54" s="100" t="s">
        <v>260</v>
      </c>
      <c r="AB54" s="100">
        <v>1</v>
      </c>
      <c r="AJ54" s="86" t="s">
        <v>143</v>
      </c>
      <c r="AK54" s="86" t="s">
        <v>144</v>
      </c>
    </row>
    <row r="55" spans="1:37">
      <c r="A55" s="95">
        <v>36</v>
      </c>
      <c r="B55" s="96" t="s">
        <v>145</v>
      </c>
      <c r="C55" s="97" t="s">
        <v>261</v>
      </c>
      <c r="D55" s="98" t="s">
        <v>262</v>
      </c>
      <c r="E55" s="99">
        <v>5.9089999999999998</v>
      </c>
      <c r="F55" s="100" t="s">
        <v>139</v>
      </c>
      <c r="K55" s="102">
        <v>0.126</v>
      </c>
      <c r="L55" s="102">
        <f>E55*K55</f>
        <v>0.74453400000000003</v>
      </c>
      <c r="N55" s="99">
        <f>E55*M55</f>
        <v>0</v>
      </c>
      <c r="O55" s="100">
        <v>20</v>
      </c>
      <c r="P55" s="100" t="s">
        <v>140</v>
      </c>
      <c r="V55" s="103" t="s">
        <v>95</v>
      </c>
      <c r="X55" s="97" t="s">
        <v>261</v>
      </c>
      <c r="Y55" s="97" t="s">
        <v>261</v>
      </c>
      <c r="Z55" s="100" t="s">
        <v>263</v>
      </c>
      <c r="AA55" s="97" t="s">
        <v>140</v>
      </c>
      <c r="AB55" s="100">
        <v>2</v>
      </c>
      <c r="AJ55" s="86" t="s">
        <v>150</v>
      </c>
      <c r="AK55" s="86" t="s">
        <v>144</v>
      </c>
    </row>
    <row r="56" spans="1:37">
      <c r="A56" s="95">
        <v>37</v>
      </c>
      <c r="B56" s="96" t="s">
        <v>166</v>
      </c>
      <c r="C56" s="97" t="s">
        <v>264</v>
      </c>
      <c r="D56" s="98" t="s">
        <v>265</v>
      </c>
      <c r="E56" s="99">
        <v>2.88</v>
      </c>
      <c r="F56" s="100" t="s">
        <v>139</v>
      </c>
      <c r="L56" s="102">
        <f>E56*K56</f>
        <v>0</v>
      </c>
      <c r="N56" s="99">
        <f>E56*M56</f>
        <v>0</v>
      </c>
      <c r="O56" s="100">
        <v>20</v>
      </c>
      <c r="P56" s="100" t="s">
        <v>140</v>
      </c>
      <c r="V56" s="103" t="s">
        <v>102</v>
      </c>
      <c r="W56" s="104">
        <v>0.68500000000000005</v>
      </c>
      <c r="X56" s="97" t="s">
        <v>266</v>
      </c>
      <c r="Y56" s="97" t="s">
        <v>264</v>
      </c>
      <c r="Z56" s="100" t="s">
        <v>260</v>
      </c>
      <c r="AB56" s="100">
        <v>1</v>
      </c>
      <c r="AJ56" s="86" t="s">
        <v>143</v>
      </c>
      <c r="AK56" s="86" t="s">
        <v>144</v>
      </c>
    </row>
    <row r="57" spans="1:37">
      <c r="A57" s="95">
        <v>38</v>
      </c>
      <c r="B57" s="96" t="s">
        <v>145</v>
      </c>
      <c r="C57" s="97" t="s">
        <v>267</v>
      </c>
      <c r="D57" s="98" t="s">
        <v>268</v>
      </c>
      <c r="E57" s="99">
        <v>16</v>
      </c>
      <c r="F57" s="100" t="s">
        <v>169</v>
      </c>
      <c r="K57" s="102">
        <v>1.4999999999999999E-2</v>
      </c>
      <c r="L57" s="102">
        <f>E57*K57</f>
        <v>0.24</v>
      </c>
      <c r="N57" s="99">
        <f>E57*M57</f>
        <v>0</v>
      </c>
      <c r="O57" s="100">
        <v>20</v>
      </c>
      <c r="P57" s="100" t="s">
        <v>140</v>
      </c>
      <c r="V57" s="103" t="s">
        <v>95</v>
      </c>
      <c r="X57" s="97" t="s">
        <v>269</v>
      </c>
      <c r="Y57" s="97" t="s">
        <v>267</v>
      </c>
      <c r="Z57" s="100" t="s">
        <v>162</v>
      </c>
      <c r="AA57" s="97" t="s">
        <v>140</v>
      </c>
      <c r="AB57" s="100">
        <v>8</v>
      </c>
      <c r="AJ57" s="86" t="s">
        <v>150</v>
      </c>
      <c r="AK57" s="86" t="s">
        <v>144</v>
      </c>
    </row>
    <row r="58" spans="1:37">
      <c r="D58" s="146" t="s">
        <v>270</v>
      </c>
      <c r="E58" s="147"/>
      <c r="H58" s="147"/>
      <c r="I58" s="147"/>
      <c r="J58" s="147"/>
      <c r="L58" s="148">
        <f>SUM(L52:L57)</f>
        <v>13.286904000000002</v>
      </c>
      <c r="N58" s="149">
        <f>SUM(N52:N57)</f>
        <v>0</v>
      </c>
      <c r="W58" s="104">
        <f>SUM(W52:W57)</f>
        <v>6.1929999999999996</v>
      </c>
    </row>
    <row r="60" spans="1:37">
      <c r="B60" s="97" t="s">
        <v>271</v>
      </c>
    </row>
    <row r="61" spans="1:37">
      <c r="A61" s="95">
        <v>39</v>
      </c>
      <c r="B61" s="96" t="s">
        <v>252</v>
      </c>
      <c r="C61" s="97" t="s">
        <v>272</v>
      </c>
      <c r="D61" s="98" t="s">
        <v>273</v>
      </c>
      <c r="E61" s="99">
        <v>72</v>
      </c>
      <c r="F61" s="100" t="s">
        <v>274</v>
      </c>
      <c r="K61" s="102">
        <v>1.427E-2</v>
      </c>
      <c r="L61" s="102">
        <f>E61*K61</f>
        <v>1.0274399999999999</v>
      </c>
      <c r="N61" s="99">
        <f>E61*M61</f>
        <v>0</v>
      </c>
      <c r="O61" s="100">
        <v>20</v>
      </c>
      <c r="P61" s="100" t="s">
        <v>140</v>
      </c>
      <c r="V61" s="103" t="s">
        <v>102</v>
      </c>
      <c r="W61" s="104">
        <v>7.056</v>
      </c>
      <c r="X61" s="97" t="s">
        <v>275</v>
      </c>
      <c r="Y61" s="97" t="s">
        <v>272</v>
      </c>
      <c r="Z61" s="100" t="s">
        <v>260</v>
      </c>
      <c r="AB61" s="100">
        <v>7</v>
      </c>
      <c r="AJ61" s="86" t="s">
        <v>143</v>
      </c>
      <c r="AK61" s="86" t="s">
        <v>144</v>
      </c>
    </row>
    <row r="62" spans="1:37">
      <c r="A62" s="95">
        <v>40</v>
      </c>
      <c r="B62" s="96" t="s">
        <v>145</v>
      </c>
      <c r="C62" s="97" t="s">
        <v>276</v>
      </c>
      <c r="D62" s="98" t="s">
        <v>277</v>
      </c>
      <c r="E62" s="99">
        <v>75.599999999999994</v>
      </c>
      <c r="F62" s="100" t="s">
        <v>274</v>
      </c>
      <c r="K62" s="102">
        <v>1.01E-2</v>
      </c>
      <c r="L62" s="102">
        <f>E62*K62</f>
        <v>0.76355999999999991</v>
      </c>
      <c r="N62" s="99">
        <f>E62*M62</f>
        <v>0</v>
      </c>
      <c r="O62" s="100">
        <v>20</v>
      </c>
      <c r="P62" s="100" t="s">
        <v>140</v>
      </c>
      <c r="V62" s="103" t="s">
        <v>95</v>
      </c>
      <c r="X62" s="97" t="s">
        <v>278</v>
      </c>
      <c r="Y62" s="97" t="s">
        <v>276</v>
      </c>
      <c r="Z62" s="100" t="s">
        <v>162</v>
      </c>
      <c r="AA62" s="97" t="s">
        <v>140</v>
      </c>
      <c r="AB62" s="100">
        <v>8</v>
      </c>
      <c r="AJ62" s="86" t="s">
        <v>150</v>
      </c>
      <c r="AK62" s="86" t="s">
        <v>144</v>
      </c>
    </row>
    <row r="63" spans="1:37">
      <c r="D63" s="146" t="s">
        <v>279</v>
      </c>
      <c r="E63" s="147"/>
      <c r="H63" s="147"/>
      <c r="I63" s="147"/>
      <c r="J63" s="147"/>
      <c r="L63" s="148">
        <f>SUM(L60:L62)</f>
        <v>1.7909999999999999</v>
      </c>
      <c r="N63" s="149">
        <f>SUM(N60:N62)</f>
        <v>0</v>
      </c>
      <c r="W63" s="104">
        <f>SUM(W60:W62)</f>
        <v>7.056</v>
      </c>
    </row>
    <row r="65" spans="4:23">
      <c r="D65" s="146" t="s">
        <v>280</v>
      </c>
      <c r="E65" s="147"/>
      <c r="H65" s="147"/>
      <c r="I65" s="147"/>
      <c r="J65" s="147"/>
      <c r="L65" s="148">
        <f>+L44+L50+L58+L63</f>
        <v>54.479707500000004</v>
      </c>
      <c r="N65" s="149">
        <f>+N44+N50+N58+N63</f>
        <v>0</v>
      </c>
      <c r="W65" s="104">
        <f>+W44+W50+W58+W63</f>
        <v>228.17099999999999</v>
      </c>
    </row>
    <row r="67" spans="4:23">
      <c r="D67" s="150" t="s">
        <v>281</v>
      </c>
      <c r="E67" s="147"/>
      <c r="H67" s="147"/>
      <c r="I67" s="147"/>
      <c r="J67" s="147"/>
      <c r="L67" s="148">
        <f>+L65</f>
        <v>54.479707500000004</v>
      </c>
      <c r="N67" s="149">
        <f>+N65</f>
        <v>0</v>
      </c>
      <c r="W67" s="104">
        <f>+W65</f>
        <v>228.17099999999999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Prehlad!Názvy_tisku</vt:lpstr>
      <vt:lpstr>Rekapitulacia!Názvy_tisku</vt:lpstr>
      <vt:lpstr>'Kryci list'!Oblast_tisku</vt:lpstr>
      <vt:lpstr>Prehlad!Oblast_tisku</vt:lpstr>
      <vt:lpstr>Rekapitulacia!Oblast_tisku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HP</cp:lastModifiedBy>
  <cp:lastPrinted>2016-04-18T11:45:00Z</cp:lastPrinted>
  <dcterms:created xsi:type="dcterms:W3CDTF">1999-04-06T07:39:00Z</dcterms:created>
  <dcterms:modified xsi:type="dcterms:W3CDTF">2021-01-23T16:13:37Z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